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'Mutqer'!$B:$B,'Mutqer'!$4:$9</definedName>
  </definedNames>
  <calcPr fullCalcOnLoad="1"/>
</workbook>
</file>

<file path=xl/sharedStrings.xml><?xml version="1.0" encoding="utf-8"?>
<sst xmlns="http://schemas.openxmlformats.org/spreadsheetml/2006/main" count="174" uniqueCount="98">
  <si>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</si>
  <si>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</si>
  <si>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>Հաշվետու ժամանակաշրջան</t>
  </si>
  <si>
    <t xml:space="preserve">փաստ </t>
  </si>
  <si>
    <t>կատ %-ը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</si>
  <si>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</si>
  <si>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</si>
  <si>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</si>
  <si>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</si>
  <si>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</si>
  <si>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</si>
  <si>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</si>
  <si>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</si>
  <si>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</si>
  <si>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</si>
  <si>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</si>
  <si>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</si>
  <si>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</si>
  <si>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</si>
  <si>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</si>
  <si>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</si>
  <si>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</si>
  <si>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</si>
  <si>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</si>
  <si>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տող 1000
ԸՆԴԱՄԵՆԸ  ԵԿԱՄՈՒՏՆԵՐ     
(տող 1100 + տող 1200+տող 1300)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</si>
  <si>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</si>
  <si>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</si>
  <si>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</si>
  <si>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</si>
  <si>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ԸՆԴԱՄԵՆԸ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</si>
  <si>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</si>
  <si>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</si>
  <si>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</si>
  <si>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</si>
  <si>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</si>
  <si>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</si>
  <si>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</si>
  <si>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</si>
  <si>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</si>
  <si>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</si>
  <si>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</si>
  <si>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</si>
  <si>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</si>
  <si>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</si>
  <si>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</si>
  <si>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</si>
  <si>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</si>
  <si>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</si>
  <si>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</si>
  <si>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</si>
  <si>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</si>
  <si>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</si>
  <si>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</si>
  <si>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</si>
  <si>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</si>
  <si>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</si>
  <si>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</si>
  <si>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</si>
  <si>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</si>
  <si>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</si>
  <si>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</si>
  <si>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</si>
  <si>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</si>
  <si>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</si>
  <si>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</si>
  <si>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</si>
  <si>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</si>
  <si>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</si>
  <si>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</si>
  <si>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</si>
  <si>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</si>
  <si>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</si>
  <si>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</si>
  <si>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</si>
  <si>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</si>
  <si>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</si>
  <si>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</si>
  <si>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</si>
  <si>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</si>
  <si>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</si>
  <si>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</si>
  <si>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</si>
  <si>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</si>
  <si>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</si>
  <si>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 xml:space="preserve"> ՀԱՇՎԵՏՎՈՒԹՅՈՒՆ</t>
  </si>
  <si>
    <t xml:space="preserve">Հորս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</si>
  <si>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</si>
  <si>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r>
      <t xml:space="preserve"> տող 1351
Տեղական վճարներ</t>
    </r>
  </si>
  <si>
    <r>
      <t xml:space="preserve"> տող 1352
Համայնքի վարչական տարածքում ինքնակամ կառուցված շենքերի, շինությունների օրինականացման համար վճարներ </t>
    </r>
  </si>
  <si>
    <r>
      <t xml:space="preserve"> տող 1260
2.6 Կապիտալ ներքին պաշտոնական դրամաշնորհներ` ստացված կառավարման այլ մակարդակներից</t>
    </r>
  </si>
  <si>
    <r>
  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</si>
  <si>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t>տող 1392
Վարչական բյուջեի պահուստային ֆոնդից ֆոնդային բյուջե կատարվող հատկացումներից մուտքեր</t>
    </r>
  </si>
  <si>
    <t xml:space="preserve">որից` 
Սեփական եկամուտներ
 (Ընդամենը եկամուտներ առանց          պաշտոնական դրամաշնորհների)                                                                                                              </t>
  </si>
  <si>
    <r>
      <t xml:space="preserve">տող 1341
Համայնքի սեփականություն հանդիսացող, այդ թվում` տիրազուրկ, համայնքին որպես սեփականություն անցած ապրանքների վաճառքից մուտքեր
</t>
    </r>
  </si>
  <si>
    <r>
      <t xml:space="preserve"> տող 1381+տող 1382
 տող 1381.</t>
    </r>
    <r>
      <rPr>
        <b/>
        <sz val="10"/>
        <rFont val="GHEA Grapalat"/>
        <family val="3"/>
      </rPr>
      <t>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</si>
  <si>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ծրագիր
/11ամիս/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</si>
  <si>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</si>
  <si>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ՀՀ ՎԱՅՈՑ ՁՈՐԻ ՄԱՐԶԻ  ՀԱՄԱՅՆՔՆԵՐԻ   ԲՅՈՒՋԵՏԱՅԻՆ   ԵԿԱՄՈՒՏՆԵՐԻ   ՀԱՇՎԱՐԿԱՅԻՆ ՑՈՒՑԱՆԻՇՆԵՐԻ ՎԵՐԱԲԵՐՅԱԼ 
22.01.2014թ.   դրությամբ 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</si>
</sst>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-* #,##0.0_-;\-* #,##0.0_-;_-* &quot;-&quot;??_-;_-@_-"/>
    <numFmt numFmtId="202" formatCode="#,##0.00000"/>
  </numFmts>
  <fonts count="46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9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99" fontId="5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99" fontId="7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9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99" fontId="5" fillId="0" borderId="10" xfId="0" applyNumberFormat="1" applyFont="1" applyBorder="1" applyAlignment="1" applyProtection="1">
      <alignment horizontal="center" vertical="center" wrapText="1"/>
      <protection locked="0"/>
    </xf>
    <xf numFmtId="188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188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4" fontId="7" fillId="37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" fontId="5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43"/>
  <sheetViews>
    <sheetView tabSelected="1" zoomScalePageLayoutView="0" workbookViewId="0" topLeftCell="B1">
      <pane xSplit="2" ySplit="9" topLeftCell="D73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10" sqref="F10:F53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59765625" style="2" customWidth="1"/>
    <col min="4" max="4" width="10.09765625" style="2" customWidth="1"/>
    <col min="5" max="5" width="9.09765625" style="2" customWidth="1"/>
    <col min="6" max="6" width="10.8984375" style="2" customWidth="1"/>
    <col min="7" max="7" width="9.3984375" style="2" customWidth="1"/>
    <col min="8" max="8" width="7.69921875" style="2" customWidth="1"/>
    <col min="9" max="9" width="9.69921875" style="2" customWidth="1"/>
    <col min="10" max="10" width="9.8984375" style="2" bestFit="1" customWidth="1"/>
    <col min="11" max="11" width="7" style="2" customWidth="1"/>
    <col min="12" max="12" width="8.59765625" style="2" customWidth="1"/>
    <col min="13" max="13" width="8" style="2" customWidth="1"/>
    <col min="14" max="14" width="7" style="2" customWidth="1"/>
    <col min="15" max="15" width="8.69921875" style="2" customWidth="1"/>
    <col min="16" max="16" width="9.69921875" style="2" customWidth="1"/>
    <col min="17" max="17" width="6.69921875" style="2" customWidth="1"/>
    <col min="18" max="18" width="14.19921875" style="2" bestFit="1" customWidth="1"/>
    <col min="19" max="19" width="8.8984375" style="2" customWidth="1"/>
    <col min="20" max="20" width="8.3984375" style="2" customWidth="1"/>
    <col min="21" max="21" width="9.69921875" style="2" customWidth="1"/>
    <col min="22" max="22" width="9.19921875" style="2" customWidth="1"/>
    <col min="23" max="23" width="8.19921875" style="2" customWidth="1"/>
    <col min="24" max="24" width="7.69921875" style="2" customWidth="1"/>
    <col min="25" max="26" width="7.59765625" style="2" customWidth="1"/>
    <col min="27" max="27" width="8.5" style="2" customWidth="1"/>
    <col min="28" max="29" width="7.59765625" style="2" customWidth="1"/>
    <col min="30" max="30" width="8.59765625" style="2" customWidth="1"/>
    <col min="31" max="31" width="8.3984375" style="2" customWidth="1"/>
    <col min="32" max="32" width="9" style="2" customWidth="1"/>
    <col min="33" max="33" width="8.8984375" style="2" customWidth="1"/>
    <col min="34" max="34" width="8.5" style="2" customWidth="1"/>
    <col min="35" max="36" width="9.5" style="2" customWidth="1"/>
    <col min="37" max="37" width="8.5" style="2" customWidth="1"/>
    <col min="38" max="38" width="8.19921875" style="2" customWidth="1"/>
    <col min="39" max="40" width="6.19921875" style="2" customWidth="1"/>
    <col min="41" max="41" width="6.69921875" style="2" customWidth="1"/>
    <col min="42" max="42" width="8.3984375" style="2" bestFit="1" customWidth="1"/>
    <col min="43" max="43" width="9.59765625" style="2" customWidth="1"/>
    <col min="44" max="44" width="8.8984375" style="2" customWidth="1"/>
    <col min="45" max="45" width="7.59765625" style="2" customWidth="1"/>
    <col min="46" max="46" width="10.3984375" style="2" customWidth="1"/>
    <col min="47" max="48" width="8" style="2" customWidth="1"/>
    <col min="49" max="49" width="7.09765625" style="2" customWidth="1"/>
    <col min="50" max="50" width="9.3984375" style="2" customWidth="1"/>
    <col min="51" max="51" width="8.3984375" style="2" customWidth="1"/>
    <col min="52" max="52" width="9.09765625" style="2" customWidth="1"/>
    <col min="53" max="53" width="7.09765625" style="2" customWidth="1"/>
    <col min="54" max="54" width="11.19921875" style="2" customWidth="1"/>
    <col min="55" max="55" width="8.3984375" style="2" customWidth="1"/>
    <col min="56" max="56" width="8.59765625" style="2" customWidth="1"/>
    <col min="57" max="57" width="10.09765625" style="2" customWidth="1"/>
    <col min="58" max="58" width="9" style="2" customWidth="1"/>
    <col min="59" max="59" width="10.3984375" style="2" customWidth="1"/>
    <col min="60" max="60" width="9.19921875" style="2" customWidth="1"/>
    <col min="61" max="61" width="8.19921875" style="2" customWidth="1"/>
    <col min="62" max="62" width="10.19921875" style="2" customWidth="1"/>
    <col min="63" max="66" width="8.19921875" style="2" customWidth="1"/>
    <col min="67" max="67" width="7.3984375" style="2" customWidth="1"/>
    <col min="68" max="68" width="10.19921875" style="2" customWidth="1"/>
    <col min="69" max="69" width="8.59765625" style="2" customWidth="1"/>
    <col min="70" max="70" width="10.59765625" style="2" customWidth="1"/>
    <col min="71" max="71" width="10.5" style="2" customWidth="1"/>
    <col min="72" max="72" width="9.8984375" style="2" customWidth="1"/>
    <col min="73" max="73" width="10.19921875" style="2" customWidth="1"/>
    <col min="74" max="74" width="8.69921875" style="2" customWidth="1"/>
    <col min="75" max="75" width="9.59765625" style="2" customWidth="1"/>
    <col min="76" max="76" width="8" style="2" customWidth="1"/>
    <col min="77" max="77" width="7.69921875" style="2" customWidth="1"/>
    <col min="78" max="78" width="7.59765625" style="2" customWidth="1"/>
    <col min="79" max="79" width="8.19921875" style="2" customWidth="1"/>
    <col min="80" max="80" width="11.19921875" style="2" customWidth="1"/>
    <col min="81" max="81" width="9.3984375" style="2" customWidth="1"/>
    <col min="82" max="82" width="8.5" style="2" customWidth="1"/>
    <col min="83" max="83" width="9" style="2" customWidth="1"/>
    <col min="84" max="85" width="8.09765625" style="2" customWidth="1"/>
    <col min="86" max="86" width="9.5" style="2" customWidth="1"/>
    <col min="87" max="87" width="7.8984375" style="2" customWidth="1"/>
    <col min="88" max="16384" width="9" style="2" customWidth="1"/>
  </cols>
  <sheetData>
    <row r="1" spans="1:86" s="15" customFormat="1" ht="16.5" customHeight="1">
      <c r="A1" s="16"/>
      <c r="B1" s="47" t="s">
        <v>84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5" customFormat="1" ht="37.5" customHeight="1">
      <c r="A2" s="19"/>
      <c r="B2" s="48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0"/>
      <c r="Q2" s="21"/>
      <c r="R2" s="22"/>
      <c r="S2" s="22"/>
      <c r="T2" s="19"/>
      <c r="U2" s="19"/>
      <c r="V2" s="19"/>
      <c r="W2" s="16"/>
      <c r="X2" s="16"/>
      <c r="Y2" s="16"/>
      <c r="Z2" s="16"/>
      <c r="AA2" s="16"/>
      <c r="AB2" s="16"/>
      <c r="AC2" s="16"/>
      <c r="AD2" s="16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3:31" ht="8.25" customHeight="1">
      <c r="C3" s="3"/>
      <c r="S3" s="67"/>
      <c r="T3" s="67"/>
      <c r="U3" s="4"/>
      <c r="V3" s="25"/>
      <c r="W3" s="4"/>
      <c r="X3" s="4"/>
      <c r="Y3" s="4"/>
      <c r="Z3" s="4"/>
      <c r="AA3" s="4"/>
      <c r="AB3" s="4"/>
      <c r="AC3" s="4"/>
      <c r="AD3" s="4"/>
      <c r="AE3" s="4"/>
    </row>
    <row r="4" spans="2:87" s="23" customFormat="1" ht="15" customHeight="1">
      <c r="B4" s="56" t="s">
        <v>28</v>
      </c>
      <c r="C4" s="57" t="s">
        <v>27</v>
      </c>
      <c r="D4" s="49" t="s">
        <v>25</v>
      </c>
      <c r="E4" s="49" t="s">
        <v>26</v>
      </c>
      <c r="F4" s="62" t="s">
        <v>24</v>
      </c>
      <c r="G4" s="62"/>
      <c r="H4" s="62"/>
      <c r="I4" s="62" t="s">
        <v>92</v>
      </c>
      <c r="J4" s="62"/>
      <c r="K4" s="62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63" t="s">
        <v>21</v>
      </c>
      <c r="BS4" s="29"/>
      <c r="BT4" s="29"/>
      <c r="BU4" s="51" t="s">
        <v>23</v>
      </c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28"/>
      <c r="CH4" s="30"/>
      <c r="CI4" s="30"/>
    </row>
    <row r="5" spans="2:87" s="23" customFormat="1" ht="32.25" customHeight="1">
      <c r="B5" s="56"/>
      <c r="C5" s="57"/>
      <c r="D5" s="49"/>
      <c r="E5" s="49"/>
      <c r="F5" s="62"/>
      <c r="G5" s="62"/>
      <c r="H5" s="62"/>
      <c r="I5" s="62"/>
      <c r="J5" s="62"/>
      <c r="K5" s="62"/>
      <c r="L5" s="53" t="s">
        <v>30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 t="s">
        <v>20</v>
      </c>
      <c r="AG5" s="53"/>
      <c r="AH5" s="53"/>
      <c r="AI5" s="53"/>
      <c r="AJ5" s="53"/>
      <c r="AK5" s="53"/>
      <c r="AL5" s="53"/>
      <c r="AM5" s="53"/>
      <c r="AN5" s="53"/>
      <c r="AO5" s="52" t="s">
        <v>33</v>
      </c>
      <c r="AP5" s="52"/>
      <c r="AQ5" s="53" t="s">
        <v>15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2" t="s">
        <v>0</v>
      </c>
      <c r="BC5" s="52"/>
      <c r="BD5" s="52"/>
      <c r="BE5" s="52"/>
      <c r="BF5" s="52"/>
      <c r="BG5" s="52"/>
      <c r="BH5" s="53" t="s">
        <v>18</v>
      </c>
      <c r="BI5" s="53"/>
      <c r="BJ5" s="53"/>
      <c r="BK5" s="53"/>
      <c r="BL5" s="53" t="s">
        <v>40</v>
      </c>
      <c r="BM5" s="53"/>
      <c r="BN5" s="52" t="s">
        <v>19</v>
      </c>
      <c r="BO5" s="52"/>
      <c r="BP5" s="52" t="s">
        <v>31</v>
      </c>
      <c r="BQ5" s="52"/>
      <c r="BR5" s="63"/>
      <c r="BS5" s="68" t="s">
        <v>35</v>
      </c>
      <c r="BT5" s="68"/>
      <c r="BU5" s="53"/>
      <c r="BV5" s="53"/>
      <c r="BW5" s="53"/>
      <c r="BX5" s="53"/>
      <c r="BY5" s="52" t="s">
        <v>22</v>
      </c>
      <c r="BZ5" s="52"/>
      <c r="CA5" s="53"/>
      <c r="CB5" s="53"/>
      <c r="CC5" s="53"/>
      <c r="CD5" s="53"/>
      <c r="CE5" s="53"/>
      <c r="CF5" s="53"/>
      <c r="CG5" s="66" t="s">
        <v>21</v>
      </c>
      <c r="CH5" s="64" t="s">
        <v>34</v>
      </c>
      <c r="CI5" s="64"/>
    </row>
    <row r="6" spans="2:87" s="23" customFormat="1" ht="190.5" customHeight="1">
      <c r="B6" s="56"/>
      <c r="C6" s="57"/>
      <c r="D6" s="49"/>
      <c r="E6" s="49"/>
      <c r="F6" s="62"/>
      <c r="G6" s="62"/>
      <c r="H6" s="62"/>
      <c r="I6" s="62"/>
      <c r="J6" s="62"/>
      <c r="K6" s="62"/>
      <c r="L6" s="62" t="s">
        <v>36</v>
      </c>
      <c r="M6" s="62"/>
      <c r="N6" s="62"/>
      <c r="O6" s="58" t="s">
        <v>5</v>
      </c>
      <c r="P6" s="58"/>
      <c r="Q6" s="58"/>
      <c r="R6" s="58" t="s">
        <v>6</v>
      </c>
      <c r="S6" s="58"/>
      <c r="T6" s="58"/>
      <c r="U6" s="58" t="s">
        <v>7</v>
      </c>
      <c r="V6" s="58"/>
      <c r="W6" s="58"/>
      <c r="X6" s="44" t="s">
        <v>37</v>
      </c>
      <c r="Y6" s="45"/>
      <c r="Z6" s="46"/>
      <c r="AA6" s="44" t="s">
        <v>8</v>
      </c>
      <c r="AB6" s="45"/>
      <c r="AC6" s="46"/>
      <c r="AD6" s="58" t="s">
        <v>9</v>
      </c>
      <c r="AE6" s="58"/>
      <c r="AF6" s="58" t="s">
        <v>32</v>
      </c>
      <c r="AG6" s="58"/>
      <c r="AH6" s="58"/>
      <c r="AI6" s="58" t="s">
        <v>16</v>
      </c>
      <c r="AJ6" s="58"/>
      <c r="AK6" s="53" t="s">
        <v>10</v>
      </c>
      <c r="AL6" s="53"/>
      <c r="AM6" s="53" t="s">
        <v>11</v>
      </c>
      <c r="AN6" s="53"/>
      <c r="AO6" s="52"/>
      <c r="AP6" s="52"/>
      <c r="AQ6" s="61" t="s">
        <v>38</v>
      </c>
      <c r="AR6" s="61"/>
      <c r="AS6" s="61"/>
      <c r="AT6" s="52" t="s">
        <v>17</v>
      </c>
      <c r="AU6" s="52"/>
      <c r="AV6" s="52" t="s">
        <v>12</v>
      </c>
      <c r="AW6" s="52"/>
      <c r="AX6" s="52" t="s">
        <v>13</v>
      </c>
      <c r="AY6" s="52"/>
      <c r="AZ6" s="52" t="s">
        <v>14</v>
      </c>
      <c r="BA6" s="52"/>
      <c r="BB6" s="52" t="s">
        <v>93</v>
      </c>
      <c r="BC6" s="52"/>
      <c r="BD6" s="52" t="s">
        <v>96</v>
      </c>
      <c r="BE6" s="52"/>
      <c r="BF6" s="52" t="s">
        <v>39</v>
      </c>
      <c r="BG6" s="52"/>
      <c r="BH6" s="52" t="s">
        <v>87</v>
      </c>
      <c r="BI6" s="52"/>
      <c r="BJ6" s="52" t="s">
        <v>88</v>
      </c>
      <c r="BK6" s="52"/>
      <c r="BL6" s="53"/>
      <c r="BM6" s="53"/>
      <c r="BN6" s="52"/>
      <c r="BO6" s="52"/>
      <c r="BP6" s="52"/>
      <c r="BQ6" s="52"/>
      <c r="BR6" s="63"/>
      <c r="BS6" s="68"/>
      <c r="BT6" s="68"/>
      <c r="BU6" s="52" t="s">
        <v>86</v>
      </c>
      <c r="BV6" s="52"/>
      <c r="BW6" s="52" t="s">
        <v>89</v>
      </c>
      <c r="BX6" s="52"/>
      <c r="BY6" s="52"/>
      <c r="BZ6" s="52"/>
      <c r="CA6" s="52" t="s">
        <v>94</v>
      </c>
      <c r="CB6" s="52"/>
      <c r="CC6" s="52" t="s">
        <v>90</v>
      </c>
      <c r="CD6" s="52"/>
      <c r="CE6" s="65" t="s">
        <v>91</v>
      </c>
      <c r="CF6" s="65"/>
      <c r="CG6" s="66"/>
      <c r="CH6" s="64"/>
      <c r="CI6" s="64"/>
    </row>
    <row r="7" spans="2:87" ht="22.5" customHeight="1">
      <c r="B7" s="56"/>
      <c r="C7" s="57"/>
      <c r="D7" s="49"/>
      <c r="E7" s="49"/>
      <c r="F7" s="50" t="s">
        <v>1</v>
      </c>
      <c r="G7" s="55"/>
      <c r="H7" s="55"/>
      <c r="I7" s="50" t="s">
        <v>1</v>
      </c>
      <c r="J7" s="55"/>
      <c r="K7" s="55"/>
      <c r="L7" s="50" t="s">
        <v>1</v>
      </c>
      <c r="M7" s="55"/>
      <c r="N7" s="55"/>
      <c r="O7" s="50" t="s">
        <v>1</v>
      </c>
      <c r="P7" s="55"/>
      <c r="Q7" s="55"/>
      <c r="R7" s="50" t="s">
        <v>1</v>
      </c>
      <c r="S7" s="55"/>
      <c r="T7" s="55"/>
      <c r="U7" s="50" t="s">
        <v>1</v>
      </c>
      <c r="V7" s="55"/>
      <c r="W7" s="55"/>
      <c r="X7" s="50" t="s">
        <v>1</v>
      </c>
      <c r="Y7" s="59"/>
      <c r="Z7" s="59"/>
      <c r="AA7" s="50" t="s">
        <v>1</v>
      </c>
      <c r="AB7" s="1"/>
      <c r="AC7" s="1"/>
      <c r="AD7" s="50" t="s">
        <v>1</v>
      </c>
      <c r="AE7" s="1"/>
      <c r="AF7" s="60" t="s">
        <v>1</v>
      </c>
      <c r="AG7" s="59" t="s">
        <v>2</v>
      </c>
      <c r="AH7" s="59"/>
      <c r="AI7" s="50" t="s">
        <v>1</v>
      </c>
      <c r="AJ7" s="1"/>
      <c r="AK7" s="50" t="s">
        <v>1</v>
      </c>
      <c r="AL7" s="1"/>
      <c r="AM7" s="50" t="s">
        <v>1</v>
      </c>
      <c r="AN7" s="1"/>
      <c r="AO7" s="50" t="s">
        <v>1</v>
      </c>
      <c r="AP7" s="1"/>
      <c r="AQ7" s="50" t="s">
        <v>1</v>
      </c>
      <c r="AR7" s="59"/>
      <c r="AS7" s="59"/>
      <c r="AT7" s="50" t="s">
        <v>1</v>
      </c>
      <c r="AU7" s="1"/>
      <c r="AV7" s="50" t="s">
        <v>1</v>
      </c>
      <c r="AW7" s="43" t="s">
        <v>3</v>
      </c>
      <c r="AX7" s="50" t="s">
        <v>1</v>
      </c>
      <c r="AY7" s="43" t="s">
        <v>3</v>
      </c>
      <c r="AZ7" s="50" t="s">
        <v>1</v>
      </c>
      <c r="BA7" s="43" t="s">
        <v>3</v>
      </c>
      <c r="BB7" s="50" t="s">
        <v>1</v>
      </c>
      <c r="BC7" s="43" t="s">
        <v>3</v>
      </c>
      <c r="BD7" s="50" t="s">
        <v>1</v>
      </c>
      <c r="BE7" s="43" t="s">
        <v>3</v>
      </c>
      <c r="BF7" s="50" t="s">
        <v>1</v>
      </c>
      <c r="BG7" s="43" t="s">
        <v>3</v>
      </c>
      <c r="BH7" s="50" t="s">
        <v>1</v>
      </c>
      <c r="BI7" s="43" t="s">
        <v>3</v>
      </c>
      <c r="BJ7" s="50" t="s">
        <v>1</v>
      </c>
      <c r="BK7" s="43" t="s">
        <v>3</v>
      </c>
      <c r="BL7" s="50" t="s">
        <v>1</v>
      </c>
      <c r="BM7" s="43" t="s">
        <v>3</v>
      </c>
      <c r="BN7" s="50" t="s">
        <v>1</v>
      </c>
      <c r="BO7" s="43" t="s">
        <v>3</v>
      </c>
      <c r="BP7" s="50" t="s">
        <v>1</v>
      </c>
      <c r="BQ7" s="43" t="s">
        <v>3</v>
      </c>
      <c r="BR7" s="63"/>
      <c r="BS7" s="50" t="s">
        <v>1</v>
      </c>
      <c r="BT7" s="43" t="s">
        <v>3</v>
      </c>
      <c r="BU7" s="50" t="s">
        <v>1</v>
      </c>
      <c r="BV7" s="43" t="s">
        <v>3</v>
      </c>
      <c r="BW7" s="50" t="s">
        <v>1</v>
      </c>
      <c r="BX7" s="43" t="s">
        <v>3</v>
      </c>
      <c r="BY7" s="50" t="s">
        <v>1</v>
      </c>
      <c r="BZ7" s="43" t="s">
        <v>3</v>
      </c>
      <c r="CA7" s="50" t="s">
        <v>1</v>
      </c>
      <c r="CB7" s="43" t="s">
        <v>3</v>
      </c>
      <c r="CC7" s="50" t="s">
        <v>1</v>
      </c>
      <c r="CD7" s="43" t="s">
        <v>3</v>
      </c>
      <c r="CE7" s="50" t="s">
        <v>1</v>
      </c>
      <c r="CF7" s="43" t="s">
        <v>3</v>
      </c>
      <c r="CG7" s="66"/>
      <c r="CH7" s="50" t="s">
        <v>1</v>
      </c>
      <c r="CI7" s="43" t="s">
        <v>3</v>
      </c>
    </row>
    <row r="8" spans="2:87" ht="25.5" customHeight="1">
      <c r="B8" s="56"/>
      <c r="C8" s="57"/>
      <c r="D8" s="49"/>
      <c r="E8" s="49"/>
      <c r="F8" s="50"/>
      <c r="G8" s="27" t="s">
        <v>3</v>
      </c>
      <c r="H8" s="27" t="s">
        <v>4</v>
      </c>
      <c r="I8" s="50"/>
      <c r="J8" s="27" t="s">
        <v>3</v>
      </c>
      <c r="K8" s="27" t="s">
        <v>4</v>
      </c>
      <c r="L8" s="50"/>
      <c r="M8" s="27" t="s">
        <v>3</v>
      </c>
      <c r="N8" s="27" t="s">
        <v>4</v>
      </c>
      <c r="O8" s="50"/>
      <c r="P8" s="27" t="s">
        <v>3</v>
      </c>
      <c r="Q8" s="27" t="s">
        <v>4</v>
      </c>
      <c r="R8" s="50"/>
      <c r="S8" s="27" t="s">
        <v>3</v>
      </c>
      <c r="T8" s="27" t="s">
        <v>4</v>
      </c>
      <c r="U8" s="50"/>
      <c r="V8" s="27" t="s">
        <v>3</v>
      </c>
      <c r="W8" s="27" t="s">
        <v>4</v>
      </c>
      <c r="X8" s="50"/>
      <c r="Y8" s="27" t="s">
        <v>3</v>
      </c>
      <c r="Z8" s="27" t="s">
        <v>4</v>
      </c>
      <c r="AA8" s="50"/>
      <c r="AB8" s="27" t="s">
        <v>3</v>
      </c>
      <c r="AC8" s="27"/>
      <c r="AD8" s="50"/>
      <c r="AE8" s="27" t="s">
        <v>3</v>
      </c>
      <c r="AF8" s="60"/>
      <c r="AG8" s="1" t="s">
        <v>95</v>
      </c>
      <c r="AH8" s="27" t="s">
        <v>3</v>
      </c>
      <c r="AI8" s="50"/>
      <c r="AJ8" s="27" t="s">
        <v>3</v>
      </c>
      <c r="AK8" s="50"/>
      <c r="AL8" s="27" t="s">
        <v>3</v>
      </c>
      <c r="AM8" s="50"/>
      <c r="AN8" s="27" t="s">
        <v>3</v>
      </c>
      <c r="AO8" s="50"/>
      <c r="AP8" s="27" t="s">
        <v>3</v>
      </c>
      <c r="AQ8" s="50"/>
      <c r="AR8" s="27" t="s">
        <v>3</v>
      </c>
      <c r="AS8" s="27" t="s">
        <v>4</v>
      </c>
      <c r="AT8" s="50"/>
      <c r="AU8" s="27" t="s">
        <v>3</v>
      </c>
      <c r="AV8" s="50"/>
      <c r="AW8" s="43"/>
      <c r="AX8" s="50"/>
      <c r="AY8" s="43"/>
      <c r="AZ8" s="50"/>
      <c r="BA8" s="43"/>
      <c r="BB8" s="50"/>
      <c r="BC8" s="43"/>
      <c r="BD8" s="50"/>
      <c r="BE8" s="43"/>
      <c r="BF8" s="50"/>
      <c r="BG8" s="43"/>
      <c r="BH8" s="50"/>
      <c r="BI8" s="43"/>
      <c r="BJ8" s="50"/>
      <c r="BK8" s="43"/>
      <c r="BL8" s="50"/>
      <c r="BM8" s="43"/>
      <c r="BN8" s="50"/>
      <c r="BO8" s="43"/>
      <c r="BP8" s="50"/>
      <c r="BQ8" s="43"/>
      <c r="BR8" s="63"/>
      <c r="BS8" s="50"/>
      <c r="BT8" s="43"/>
      <c r="BU8" s="50"/>
      <c r="BV8" s="43"/>
      <c r="BW8" s="50"/>
      <c r="BX8" s="43"/>
      <c r="BY8" s="50"/>
      <c r="BZ8" s="43"/>
      <c r="CA8" s="50"/>
      <c r="CB8" s="43"/>
      <c r="CC8" s="50"/>
      <c r="CD8" s="43"/>
      <c r="CE8" s="50"/>
      <c r="CF8" s="43"/>
      <c r="CG8" s="66"/>
      <c r="CH8" s="50"/>
      <c r="CI8" s="43"/>
    </row>
    <row r="9" spans="2:87" ht="14.25" customHeight="1">
      <c r="B9" s="26"/>
      <c r="C9" s="31">
        <v>1</v>
      </c>
      <c r="D9" s="31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31">
        <v>8</v>
      </c>
      <c r="K9" s="31">
        <v>9</v>
      </c>
      <c r="L9" s="31">
        <v>10</v>
      </c>
      <c r="M9" s="31">
        <v>11</v>
      </c>
      <c r="N9" s="31">
        <v>12</v>
      </c>
      <c r="O9" s="31">
        <v>13</v>
      </c>
      <c r="P9" s="31">
        <v>14</v>
      </c>
      <c r="Q9" s="31">
        <v>15</v>
      </c>
      <c r="R9" s="31">
        <v>16</v>
      </c>
      <c r="S9" s="31">
        <v>17</v>
      </c>
      <c r="T9" s="31">
        <v>18</v>
      </c>
      <c r="U9" s="31">
        <v>19</v>
      </c>
      <c r="V9" s="31">
        <v>20</v>
      </c>
      <c r="W9" s="31">
        <v>21</v>
      </c>
      <c r="X9" s="31">
        <v>22</v>
      </c>
      <c r="Y9" s="31">
        <v>23</v>
      </c>
      <c r="Z9" s="31">
        <v>24</v>
      </c>
      <c r="AA9" s="31">
        <v>25</v>
      </c>
      <c r="AB9" s="31">
        <v>26</v>
      </c>
      <c r="AC9" s="31">
        <v>27</v>
      </c>
      <c r="AD9" s="31">
        <v>28</v>
      </c>
      <c r="AE9" s="31">
        <v>29</v>
      </c>
      <c r="AF9" s="31">
        <v>30</v>
      </c>
      <c r="AG9" s="31">
        <v>31</v>
      </c>
      <c r="AH9" s="31">
        <v>32</v>
      </c>
      <c r="AI9" s="31">
        <v>33</v>
      </c>
      <c r="AJ9" s="31">
        <v>34</v>
      </c>
      <c r="AK9" s="31">
        <v>35</v>
      </c>
      <c r="AL9" s="31">
        <v>36</v>
      </c>
      <c r="AM9" s="31">
        <v>37</v>
      </c>
      <c r="AN9" s="31">
        <v>38</v>
      </c>
      <c r="AO9" s="31">
        <v>39</v>
      </c>
      <c r="AP9" s="31">
        <v>40</v>
      </c>
      <c r="AQ9" s="31">
        <v>41</v>
      </c>
      <c r="AR9" s="31">
        <v>42</v>
      </c>
      <c r="AS9" s="31">
        <v>43</v>
      </c>
      <c r="AT9" s="31">
        <v>44</v>
      </c>
      <c r="AU9" s="31">
        <v>45</v>
      </c>
      <c r="AV9" s="31">
        <v>46</v>
      </c>
      <c r="AW9" s="31">
        <v>47</v>
      </c>
      <c r="AX9" s="31">
        <v>48</v>
      </c>
      <c r="AY9" s="31">
        <v>49</v>
      </c>
      <c r="AZ9" s="31">
        <v>50</v>
      </c>
      <c r="BA9" s="31">
        <v>51</v>
      </c>
      <c r="BB9" s="31">
        <v>52</v>
      </c>
      <c r="BC9" s="31">
        <v>53</v>
      </c>
      <c r="BD9" s="31">
        <v>54</v>
      </c>
      <c r="BE9" s="31">
        <v>55</v>
      </c>
      <c r="BF9" s="31">
        <v>56</v>
      </c>
      <c r="BG9" s="31">
        <v>57</v>
      </c>
      <c r="BH9" s="31">
        <v>58</v>
      </c>
      <c r="BI9" s="31">
        <v>59</v>
      </c>
      <c r="BJ9" s="31">
        <v>60</v>
      </c>
      <c r="BK9" s="31">
        <v>61</v>
      </c>
      <c r="BL9" s="31">
        <v>62</v>
      </c>
      <c r="BM9" s="31">
        <v>63</v>
      </c>
      <c r="BN9" s="31">
        <v>64</v>
      </c>
      <c r="BO9" s="31">
        <v>65</v>
      </c>
      <c r="BP9" s="31">
        <v>66</v>
      </c>
      <c r="BQ9" s="31">
        <v>67</v>
      </c>
      <c r="BR9" s="31">
        <v>68</v>
      </c>
      <c r="BS9" s="31">
        <v>69</v>
      </c>
      <c r="BT9" s="31">
        <v>70</v>
      </c>
      <c r="BU9" s="31">
        <v>71</v>
      </c>
      <c r="BV9" s="31">
        <v>72</v>
      </c>
      <c r="BW9" s="31">
        <v>73</v>
      </c>
      <c r="BX9" s="31">
        <v>74</v>
      </c>
      <c r="BY9" s="31">
        <v>75</v>
      </c>
      <c r="BZ9" s="31">
        <v>76</v>
      </c>
      <c r="CA9" s="31">
        <v>77</v>
      </c>
      <c r="CB9" s="31">
        <v>78</v>
      </c>
      <c r="CC9" s="31">
        <v>79</v>
      </c>
      <c r="CD9" s="31">
        <v>80</v>
      </c>
      <c r="CE9" s="31">
        <v>81</v>
      </c>
      <c r="CF9" s="31">
        <v>82</v>
      </c>
      <c r="CG9" s="31">
        <v>83</v>
      </c>
      <c r="CH9" s="31">
        <v>84</v>
      </c>
      <c r="CI9" s="31">
        <v>85</v>
      </c>
    </row>
    <row r="10" spans="2:87" s="8" customFormat="1" ht="21" customHeight="1">
      <c r="B10" s="9">
        <v>1</v>
      </c>
      <c r="C10" s="24" t="s">
        <v>41</v>
      </c>
      <c r="D10" s="40">
        <v>5287.7</v>
      </c>
      <c r="E10" s="40">
        <v>5524.1</v>
      </c>
      <c r="F10" s="11">
        <f aca="true" t="shared" si="0" ref="F10:F53">BS10+CH10-CE10</f>
        <v>34927</v>
      </c>
      <c r="G10" s="11">
        <f aca="true" t="shared" si="1" ref="G10:G53">BT10+CI10-CF10</f>
        <v>0</v>
      </c>
      <c r="H10" s="12">
        <f>+G10/F10*100</f>
        <v>0</v>
      </c>
      <c r="I10" s="12">
        <f aca="true" t="shared" si="2" ref="I10:I53">O10+R10+U10+X10+AA10+AD10+AO10+AT10+AV10+AX10+AZ10+BB10+BF10+BH10+BJ10+BL10+BP10</f>
        <v>7000</v>
      </c>
      <c r="J10" s="12">
        <f aca="true" t="shared" si="3" ref="J10:J53">P10+S10+V10+Y10+AB10+AE10+AP10+AU10+AW10+AY10+BA10+BC10+BG10+BI10+BK10+BM10+BQ10</f>
        <v>0</v>
      </c>
      <c r="K10" s="12">
        <f>+J10/I10*100</f>
        <v>0</v>
      </c>
      <c r="L10" s="12">
        <f aca="true" t="shared" si="4" ref="L10:L43">O10+U10</f>
        <v>3200</v>
      </c>
      <c r="M10" s="12">
        <f aca="true" t="shared" si="5" ref="M10:M43">P10+V10</f>
        <v>0</v>
      </c>
      <c r="N10" s="12">
        <f>+M10/L10*100</f>
        <v>0</v>
      </c>
      <c r="O10" s="35">
        <v>200</v>
      </c>
      <c r="P10" s="35"/>
      <c r="Q10" s="12">
        <f>P10*100/O10</f>
        <v>0</v>
      </c>
      <c r="R10" s="36">
        <v>2250</v>
      </c>
      <c r="S10" s="35"/>
      <c r="T10" s="12">
        <f>+S10/R10*100</f>
        <v>0</v>
      </c>
      <c r="U10" s="35">
        <v>3000</v>
      </c>
      <c r="V10" s="35"/>
      <c r="W10" s="12">
        <f>+V10/U10*100</f>
        <v>0</v>
      </c>
      <c r="X10" s="32">
        <v>300</v>
      </c>
      <c r="Y10" s="12"/>
      <c r="Z10" s="12">
        <f>+Y10/X10*100</f>
        <v>0</v>
      </c>
      <c r="AA10" s="3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35">
        <v>27927</v>
      </c>
      <c r="AJ10" s="35"/>
      <c r="AK10" s="35"/>
      <c r="AL10" s="35"/>
      <c r="AM10" s="12">
        <v>0</v>
      </c>
      <c r="AN10" s="12">
        <v>0</v>
      </c>
      <c r="AO10" s="32">
        <v>0</v>
      </c>
      <c r="AP10" s="12">
        <v>0</v>
      </c>
      <c r="AQ10" s="12">
        <f aca="true" t="shared" si="6" ref="AQ10:AQ46">AT10+AV10+AX10+AZ10</f>
        <v>1000</v>
      </c>
      <c r="AR10" s="12">
        <f aca="true" t="shared" si="7" ref="AR10:AR45">AU10+AW10+AY10+BA10</f>
        <v>0</v>
      </c>
      <c r="AS10" s="12">
        <f>+AR10/AQ10*100</f>
        <v>0</v>
      </c>
      <c r="AT10" s="35">
        <v>1000</v>
      </c>
      <c r="AU10" s="35"/>
      <c r="AV10" s="12">
        <v>0</v>
      </c>
      <c r="AW10" s="12">
        <v>0</v>
      </c>
      <c r="AX10" s="12">
        <v>0</v>
      </c>
      <c r="AY10" s="12">
        <v>0</v>
      </c>
      <c r="AZ10" s="35">
        <v>0</v>
      </c>
      <c r="BA10" s="35"/>
      <c r="BB10" s="13">
        <v>0</v>
      </c>
      <c r="BC10" s="12"/>
      <c r="BD10" s="35">
        <v>0</v>
      </c>
      <c r="BE10" s="12"/>
      <c r="BF10" s="12">
        <v>0</v>
      </c>
      <c r="BG10" s="35"/>
      <c r="BH10" s="12">
        <v>0</v>
      </c>
      <c r="BI10" s="35"/>
      <c r="BJ10" s="12">
        <v>0</v>
      </c>
      <c r="BK10" s="35">
        <v>0</v>
      </c>
      <c r="BL10" s="12">
        <v>0</v>
      </c>
      <c r="BM10" s="12"/>
      <c r="BN10" s="12">
        <v>0</v>
      </c>
      <c r="BO10" s="12">
        <v>0</v>
      </c>
      <c r="BP10" s="32">
        <v>250</v>
      </c>
      <c r="BQ10" s="35"/>
      <c r="BR10" s="12"/>
      <c r="BS10" s="12">
        <f aca="true" t="shared" si="8" ref="BS10:BS53">O10+R10+U10+X10+AA10+AD10+AF10+AI10+AK10+AM10+AO10+AT10+AV10+AX10+AZ10+BB10+BD10+BF10+BH10+BJ10+BL10+BN10+BP10</f>
        <v>34927</v>
      </c>
      <c r="BT10" s="12">
        <f aca="true" t="shared" si="9" ref="BT10:BT53">P10+S10+V10+Y10+AB10+AE10+AH10+AJ10+AL10+AN10+AP10+AU10+AW10+AY10+BA10+BC10+BE10+BG10+BI10+BK10+BM10+BO10+BQ10+BR10</f>
        <v>0</v>
      </c>
      <c r="BU10" s="12">
        <v>0</v>
      </c>
      <c r="BV10" s="12">
        <v>0</v>
      </c>
      <c r="BW10" s="12">
        <v>0</v>
      </c>
      <c r="BX10" s="12"/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4">
        <v>0</v>
      </c>
      <c r="CF10" s="35">
        <v>0</v>
      </c>
      <c r="CG10" s="35">
        <v>0</v>
      </c>
      <c r="CH10" s="12">
        <f aca="true" t="shared" si="10" ref="CH10:CH53">BU10+BW10+BY10+CA10+CC10+CE10</f>
        <v>0</v>
      </c>
      <c r="CI10" s="12">
        <f aca="true" t="shared" si="11" ref="CI10:CI53">BV10+BX10+BZ10+CB10+CD10+CF10+CG10</f>
        <v>0</v>
      </c>
    </row>
    <row r="11" spans="2:87" s="8" customFormat="1" ht="21" customHeight="1">
      <c r="B11" s="9">
        <v>2</v>
      </c>
      <c r="C11" s="24" t="s">
        <v>42</v>
      </c>
      <c r="D11" s="10">
        <v>15990.2</v>
      </c>
      <c r="E11" s="10">
        <v>16951.2</v>
      </c>
      <c r="F11" s="11">
        <f t="shared" si="0"/>
        <v>43164.7</v>
      </c>
      <c r="G11" s="11">
        <f t="shared" si="1"/>
        <v>0</v>
      </c>
      <c r="H11" s="12">
        <f aca="true" t="shared" si="12" ref="H11:H54">+G11/F11*100</f>
        <v>0</v>
      </c>
      <c r="I11" s="12">
        <f t="shared" si="2"/>
        <v>6707</v>
      </c>
      <c r="J11" s="12">
        <f t="shared" si="3"/>
        <v>0</v>
      </c>
      <c r="K11" s="12">
        <f aca="true" t="shared" si="13" ref="K11:K54">+J11/I11*100</f>
        <v>0</v>
      </c>
      <c r="L11" s="12">
        <f t="shared" si="4"/>
        <v>2539</v>
      </c>
      <c r="M11" s="12">
        <f t="shared" si="5"/>
        <v>0</v>
      </c>
      <c r="N11" s="12">
        <f aca="true" t="shared" si="14" ref="N11:N54">+M11/L11*100</f>
        <v>0</v>
      </c>
      <c r="O11" s="35">
        <v>153</v>
      </c>
      <c r="P11" s="35"/>
      <c r="Q11" s="12">
        <f>P11*100/O11</f>
        <v>0</v>
      </c>
      <c r="R11" s="36">
        <v>2491</v>
      </c>
      <c r="S11" s="35"/>
      <c r="T11" s="12">
        <f aca="true" t="shared" si="15" ref="T11:T54">+S11/R11*100</f>
        <v>0</v>
      </c>
      <c r="U11" s="35">
        <v>2386</v>
      </c>
      <c r="V11" s="35"/>
      <c r="W11" s="12">
        <f aca="true" t="shared" si="16" ref="W11:W54">+V11/U11*100</f>
        <v>0</v>
      </c>
      <c r="X11" s="32">
        <v>459</v>
      </c>
      <c r="Y11" s="12"/>
      <c r="Z11" s="12">
        <f aca="true" t="shared" si="17" ref="Z11:Z54">+Y11/X11*100</f>
        <v>0</v>
      </c>
      <c r="AA11" s="3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35">
        <v>36457.7</v>
      </c>
      <c r="AJ11" s="35"/>
      <c r="AK11" s="35"/>
      <c r="AL11" s="35"/>
      <c r="AM11" s="12">
        <v>0</v>
      </c>
      <c r="AN11" s="12">
        <v>0</v>
      </c>
      <c r="AO11" s="32">
        <v>0</v>
      </c>
      <c r="AP11" s="12">
        <v>0</v>
      </c>
      <c r="AQ11" s="12">
        <f t="shared" si="6"/>
        <v>618</v>
      </c>
      <c r="AR11" s="12">
        <f t="shared" si="7"/>
        <v>0</v>
      </c>
      <c r="AS11" s="12">
        <f aca="true" t="shared" si="18" ref="AS11:AS54">+AR11/AQ11*100</f>
        <v>0</v>
      </c>
      <c r="AT11" s="35">
        <v>618</v>
      </c>
      <c r="AU11" s="35"/>
      <c r="AV11" s="12">
        <v>0</v>
      </c>
      <c r="AW11" s="12">
        <v>0</v>
      </c>
      <c r="AX11" s="12">
        <v>0</v>
      </c>
      <c r="AY11" s="12">
        <v>0</v>
      </c>
      <c r="AZ11" s="35">
        <v>0</v>
      </c>
      <c r="BA11" s="35"/>
      <c r="BB11" s="13">
        <v>0</v>
      </c>
      <c r="BC11" s="12"/>
      <c r="BD11" s="35">
        <v>0</v>
      </c>
      <c r="BE11" s="12"/>
      <c r="BF11" s="12">
        <v>0</v>
      </c>
      <c r="BG11" s="35"/>
      <c r="BH11" s="12">
        <v>0</v>
      </c>
      <c r="BI11" s="35"/>
      <c r="BJ11" s="12">
        <v>0</v>
      </c>
      <c r="BK11" s="35">
        <v>0</v>
      </c>
      <c r="BL11" s="12">
        <v>0</v>
      </c>
      <c r="BM11" s="12"/>
      <c r="BN11" s="12">
        <v>0</v>
      </c>
      <c r="BO11" s="12">
        <v>0</v>
      </c>
      <c r="BP11" s="32">
        <v>600</v>
      </c>
      <c r="BQ11" s="35"/>
      <c r="BR11" s="12"/>
      <c r="BS11" s="12">
        <f t="shared" si="8"/>
        <v>43164.7</v>
      </c>
      <c r="BT11" s="12">
        <f t="shared" si="9"/>
        <v>0</v>
      </c>
      <c r="BU11" s="12">
        <v>0</v>
      </c>
      <c r="BV11" s="12">
        <v>0</v>
      </c>
      <c r="BW11" s="12">
        <v>0</v>
      </c>
      <c r="BX11" s="12"/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4">
        <v>0</v>
      </c>
      <c r="CF11" s="35">
        <v>0</v>
      </c>
      <c r="CG11" s="35">
        <v>0</v>
      </c>
      <c r="CH11" s="12">
        <f t="shared" si="10"/>
        <v>0</v>
      </c>
      <c r="CI11" s="12">
        <f t="shared" si="11"/>
        <v>0</v>
      </c>
    </row>
    <row r="12" spans="2:87" s="8" customFormat="1" ht="21" customHeight="1">
      <c r="B12" s="9">
        <v>3</v>
      </c>
      <c r="C12" s="24" t="s">
        <v>43</v>
      </c>
      <c r="D12" s="10">
        <v>0</v>
      </c>
      <c r="E12" s="10">
        <v>52.3</v>
      </c>
      <c r="F12" s="11">
        <f t="shared" si="0"/>
        <v>4953.4</v>
      </c>
      <c r="G12" s="11">
        <f t="shared" si="1"/>
        <v>0</v>
      </c>
      <c r="H12" s="12">
        <f t="shared" si="12"/>
        <v>0</v>
      </c>
      <c r="I12" s="12">
        <f t="shared" si="2"/>
        <v>1065</v>
      </c>
      <c r="J12" s="12">
        <f t="shared" si="3"/>
        <v>0</v>
      </c>
      <c r="K12" s="12">
        <f t="shared" si="13"/>
        <v>0</v>
      </c>
      <c r="L12" s="12">
        <f t="shared" si="4"/>
        <v>370</v>
      </c>
      <c r="M12" s="12">
        <f t="shared" si="5"/>
        <v>0</v>
      </c>
      <c r="N12" s="12">
        <f t="shared" si="14"/>
        <v>0</v>
      </c>
      <c r="O12" s="35">
        <v>0</v>
      </c>
      <c r="P12" s="35"/>
      <c r="Q12" s="32">
        <v>0</v>
      </c>
      <c r="R12" s="36">
        <v>395</v>
      </c>
      <c r="S12" s="35"/>
      <c r="T12" s="12">
        <f t="shared" si="15"/>
        <v>0</v>
      </c>
      <c r="U12" s="35">
        <v>370</v>
      </c>
      <c r="V12" s="35"/>
      <c r="W12" s="12">
        <f t="shared" si="16"/>
        <v>0</v>
      </c>
      <c r="X12" s="32">
        <v>0</v>
      </c>
      <c r="Y12" s="12"/>
      <c r="Z12" s="12">
        <v>0</v>
      </c>
      <c r="AA12" s="3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35">
        <v>3500</v>
      </c>
      <c r="AJ12" s="35"/>
      <c r="AK12" s="35">
        <v>388.4</v>
      </c>
      <c r="AL12" s="35"/>
      <c r="AM12" s="12">
        <v>0</v>
      </c>
      <c r="AN12" s="12">
        <v>0</v>
      </c>
      <c r="AO12" s="32">
        <v>0</v>
      </c>
      <c r="AP12" s="12">
        <v>0</v>
      </c>
      <c r="AQ12" s="12">
        <f t="shared" si="6"/>
        <v>300</v>
      </c>
      <c r="AR12" s="12">
        <f t="shared" si="7"/>
        <v>0</v>
      </c>
      <c r="AS12" s="12">
        <f t="shared" si="18"/>
        <v>0</v>
      </c>
      <c r="AT12" s="35">
        <v>300</v>
      </c>
      <c r="AU12" s="35"/>
      <c r="AV12" s="12">
        <v>0</v>
      </c>
      <c r="AW12" s="12">
        <v>0</v>
      </c>
      <c r="AX12" s="12">
        <v>0</v>
      </c>
      <c r="AY12" s="12">
        <v>0</v>
      </c>
      <c r="AZ12" s="35">
        <v>0</v>
      </c>
      <c r="BA12" s="35"/>
      <c r="BB12" s="13">
        <v>0</v>
      </c>
      <c r="BC12" s="12"/>
      <c r="BD12" s="35">
        <v>0</v>
      </c>
      <c r="BE12" s="12"/>
      <c r="BF12" s="12">
        <v>0</v>
      </c>
      <c r="BG12" s="35"/>
      <c r="BH12" s="12">
        <v>0</v>
      </c>
      <c r="BI12" s="35"/>
      <c r="BJ12" s="12">
        <v>0</v>
      </c>
      <c r="BK12" s="35">
        <v>0</v>
      </c>
      <c r="BL12" s="12">
        <v>0</v>
      </c>
      <c r="BM12" s="12"/>
      <c r="BN12" s="12">
        <v>0</v>
      </c>
      <c r="BO12" s="12">
        <v>0</v>
      </c>
      <c r="BP12" s="32">
        <v>0</v>
      </c>
      <c r="BQ12" s="35"/>
      <c r="BR12" s="12"/>
      <c r="BS12" s="12">
        <f t="shared" si="8"/>
        <v>4953.4</v>
      </c>
      <c r="BT12" s="12">
        <f t="shared" si="9"/>
        <v>0</v>
      </c>
      <c r="BU12" s="12">
        <v>0</v>
      </c>
      <c r="BV12" s="12">
        <v>0</v>
      </c>
      <c r="BW12" s="12">
        <v>0</v>
      </c>
      <c r="BX12" s="12"/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4">
        <v>0</v>
      </c>
      <c r="CF12" s="35">
        <v>0</v>
      </c>
      <c r="CG12" s="35">
        <v>0</v>
      </c>
      <c r="CH12" s="12">
        <f t="shared" si="10"/>
        <v>0</v>
      </c>
      <c r="CI12" s="12">
        <f t="shared" si="11"/>
        <v>0</v>
      </c>
    </row>
    <row r="13" spans="2:87" s="8" customFormat="1" ht="21" customHeight="1">
      <c r="B13" s="9">
        <v>4</v>
      </c>
      <c r="C13" s="24" t="s">
        <v>44</v>
      </c>
      <c r="D13" s="10">
        <v>4166.8</v>
      </c>
      <c r="E13" s="10">
        <v>1363.5</v>
      </c>
      <c r="F13" s="11">
        <f t="shared" si="0"/>
        <v>5478.9</v>
      </c>
      <c r="G13" s="11">
        <f t="shared" si="1"/>
        <v>0</v>
      </c>
      <c r="H13" s="12">
        <f t="shared" si="12"/>
        <v>0</v>
      </c>
      <c r="I13" s="12">
        <f t="shared" si="2"/>
        <v>1729.6</v>
      </c>
      <c r="J13" s="12">
        <f t="shared" si="3"/>
        <v>0</v>
      </c>
      <c r="K13" s="12">
        <f t="shared" si="13"/>
        <v>0</v>
      </c>
      <c r="L13" s="12">
        <f t="shared" si="4"/>
        <v>50</v>
      </c>
      <c r="M13" s="12">
        <f t="shared" si="5"/>
        <v>0</v>
      </c>
      <c r="N13" s="12">
        <f t="shared" si="14"/>
        <v>0</v>
      </c>
      <c r="O13" s="35">
        <v>0</v>
      </c>
      <c r="P13" s="35"/>
      <c r="Q13" s="32">
        <v>0</v>
      </c>
      <c r="R13" s="36">
        <v>455.6</v>
      </c>
      <c r="S13" s="35"/>
      <c r="T13" s="12">
        <f t="shared" si="15"/>
        <v>0</v>
      </c>
      <c r="U13" s="35">
        <v>50</v>
      </c>
      <c r="V13" s="35"/>
      <c r="W13" s="12">
        <f t="shared" si="16"/>
        <v>0</v>
      </c>
      <c r="X13" s="32">
        <v>0</v>
      </c>
      <c r="Y13" s="12"/>
      <c r="Z13" s="12">
        <v>100</v>
      </c>
      <c r="AA13" s="3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35">
        <v>3500</v>
      </c>
      <c r="AJ13" s="35"/>
      <c r="AK13" s="35">
        <v>249.3</v>
      </c>
      <c r="AL13" s="35"/>
      <c r="AM13" s="12">
        <v>0</v>
      </c>
      <c r="AN13" s="12">
        <v>0</v>
      </c>
      <c r="AO13" s="32">
        <v>0</v>
      </c>
      <c r="AP13" s="12">
        <v>0</v>
      </c>
      <c r="AQ13" s="12">
        <f t="shared" si="6"/>
        <v>1224</v>
      </c>
      <c r="AR13" s="12">
        <f t="shared" si="7"/>
        <v>0</v>
      </c>
      <c r="AS13" s="12">
        <f t="shared" si="18"/>
        <v>0</v>
      </c>
      <c r="AT13" s="35">
        <v>1224</v>
      </c>
      <c r="AU13" s="35"/>
      <c r="AV13" s="12">
        <v>0</v>
      </c>
      <c r="AW13" s="12">
        <v>0</v>
      </c>
      <c r="AX13" s="12">
        <v>0</v>
      </c>
      <c r="AY13" s="12">
        <v>0</v>
      </c>
      <c r="AZ13" s="35">
        <v>0</v>
      </c>
      <c r="BA13" s="35"/>
      <c r="BB13" s="13">
        <v>0</v>
      </c>
      <c r="BC13" s="12"/>
      <c r="BD13" s="35">
        <v>0</v>
      </c>
      <c r="BE13" s="12"/>
      <c r="BF13" s="12">
        <v>0</v>
      </c>
      <c r="BG13" s="35"/>
      <c r="BH13" s="12">
        <v>0</v>
      </c>
      <c r="BI13" s="35"/>
      <c r="BJ13" s="12">
        <v>0</v>
      </c>
      <c r="BK13" s="35">
        <v>0</v>
      </c>
      <c r="BL13" s="12">
        <v>0</v>
      </c>
      <c r="BM13" s="12"/>
      <c r="BN13" s="12">
        <v>0</v>
      </c>
      <c r="BO13" s="12">
        <v>0</v>
      </c>
      <c r="BP13" s="32">
        <v>0</v>
      </c>
      <c r="BQ13" s="35"/>
      <c r="BR13" s="12"/>
      <c r="BS13" s="12">
        <f t="shared" si="8"/>
        <v>5478.9</v>
      </c>
      <c r="BT13" s="12">
        <f t="shared" si="9"/>
        <v>0</v>
      </c>
      <c r="BU13" s="12">
        <v>0</v>
      </c>
      <c r="BV13" s="12">
        <v>0</v>
      </c>
      <c r="BW13" s="12">
        <v>0</v>
      </c>
      <c r="BX13" s="12"/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4">
        <v>0</v>
      </c>
      <c r="CF13" s="35">
        <v>0</v>
      </c>
      <c r="CG13" s="35">
        <v>0</v>
      </c>
      <c r="CH13" s="12">
        <f t="shared" si="10"/>
        <v>0</v>
      </c>
      <c r="CI13" s="12">
        <f t="shared" si="11"/>
        <v>0</v>
      </c>
    </row>
    <row r="14" spans="2:87" s="8" customFormat="1" ht="21" customHeight="1">
      <c r="B14" s="9">
        <v>5</v>
      </c>
      <c r="C14" s="24" t="s">
        <v>45</v>
      </c>
      <c r="D14" s="10">
        <v>1270.9</v>
      </c>
      <c r="E14" s="10">
        <v>90.5</v>
      </c>
      <c r="F14" s="11">
        <f t="shared" si="0"/>
        <v>6223.1</v>
      </c>
      <c r="G14" s="11">
        <f t="shared" si="1"/>
        <v>0</v>
      </c>
      <c r="H14" s="12">
        <f t="shared" si="12"/>
        <v>0</v>
      </c>
      <c r="I14" s="12">
        <f t="shared" si="2"/>
        <v>2207</v>
      </c>
      <c r="J14" s="12">
        <f t="shared" si="3"/>
        <v>0</v>
      </c>
      <c r="K14" s="12">
        <f t="shared" si="13"/>
        <v>0</v>
      </c>
      <c r="L14" s="12">
        <f t="shared" si="4"/>
        <v>250</v>
      </c>
      <c r="M14" s="12">
        <f t="shared" si="5"/>
        <v>0</v>
      </c>
      <c r="N14" s="12">
        <f t="shared" si="14"/>
        <v>0</v>
      </c>
      <c r="O14" s="35">
        <v>0</v>
      </c>
      <c r="P14" s="35"/>
      <c r="Q14" s="32">
        <v>0</v>
      </c>
      <c r="R14" s="36">
        <v>917</v>
      </c>
      <c r="S14" s="35"/>
      <c r="T14" s="12">
        <f t="shared" si="15"/>
        <v>0</v>
      </c>
      <c r="U14" s="35">
        <v>250</v>
      </c>
      <c r="V14" s="35"/>
      <c r="W14" s="12">
        <f t="shared" si="16"/>
        <v>0</v>
      </c>
      <c r="X14" s="32">
        <v>20</v>
      </c>
      <c r="Y14" s="12"/>
      <c r="Z14" s="12">
        <f t="shared" si="17"/>
        <v>0</v>
      </c>
      <c r="AA14" s="3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35">
        <v>3500</v>
      </c>
      <c r="AJ14" s="35"/>
      <c r="AK14" s="35">
        <v>516.1</v>
      </c>
      <c r="AL14" s="35"/>
      <c r="AM14" s="12">
        <v>0</v>
      </c>
      <c r="AN14" s="12">
        <v>0</v>
      </c>
      <c r="AO14" s="32">
        <v>0</v>
      </c>
      <c r="AP14" s="12">
        <v>0</v>
      </c>
      <c r="AQ14" s="12">
        <f t="shared" si="6"/>
        <v>1020</v>
      </c>
      <c r="AR14" s="12">
        <f t="shared" si="7"/>
        <v>0</v>
      </c>
      <c r="AS14" s="12">
        <f t="shared" si="18"/>
        <v>0</v>
      </c>
      <c r="AT14" s="35">
        <v>1020</v>
      </c>
      <c r="AU14" s="35"/>
      <c r="AV14" s="12">
        <v>0</v>
      </c>
      <c r="AW14" s="12">
        <v>0</v>
      </c>
      <c r="AX14" s="12">
        <v>0</v>
      </c>
      <c r="AY14" s="12">
        <v>0</v>
      </c>
      <c r="AZ14" s="35">
        <v>0</v>
      </c>
      <c r="BA14" s="35"/>
      <c r="BB14" s="13">
        <v>0</v>
      </c>
      <c r="BC14" s="12"/>
      <c r="BD14" s="35">
        <v>0</v>
      </c>
      <c r="BE14" s="12"/>
      <c r="BF14" s="12">
        <v>0</v>
      </c>
      <c r="BG14" s="35"/>
      <c r="BH14" s="12">
        <v>0</v>
      </c>
      <c r="BI14" s="35"/>
      <c r="BJ14" s="12">
        <v>0</v>
      </c>
      <c r="BK14" s="35">
        <v>0</v>
      </c>
      <c r="BL14" s="12">
        <v>0</v>
      </c>
      <c r="BM14" s="12"/>
      <c r="BN14" s="12">
        <v>0</v>
      </c>
      <c r="BO14" s="12">
        <v>0</v>
      </c>
      <c r="BP14" s="32">
        <v>0</v>
      </c>
      <c r="BQ14" s="35"/>
      <c r="BR14" s="12"/>
      <c r="BS14" s="12">
        <f t="shared" si="8"/>
        <v>6223.1</v>
      </c>
      <c r="BT14" s="12">
        <f t="shared" si="9"/>
        <v>0</v>
      </c>
      <c r="BU14" s="12">
        <v>0</v>
      </c>
      <c r="BV14" s="12">
        <v>0</v>
      </c>
      <c r="BW14" s="12">
        <v>0</v>
      </c>
      <c r="BX14" s="12"/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4">
        <v>0</v>
      </c>
      <c r="CF14" s="35">
        <v>0</v>
      </c>
      <c r="CG14" s="35">
        <v>0</v>
      </c>
      <c r="CH14" s="12">
        <f t="shared" si="10"/>
        <v>0</v>
      </c>
      <c r="CI14" s="12">
        <f t="shared" si="11"/>
        <v>0</v>
      </c>
    </row>
    <row r="15" spans="2:87" s="8" customFormat="1" ht="21" customHeight="1">
      <c r="B15" s="9">
        <v>6</v>
      </c>
      <c r="C15" s="24" t="s">
        <v>46</v>
      </c>
      <c r="D15" s="10">
        <v>4164.1</v>
      </c>
      <c r="E15" s="10">
        <v>3958.1</v>
      </c>
      <c r="F15" s="11">
        <f t="shared" si="0"/>
        <v>36445.7</v>
      </c>
      <c r="G15" s="11">
        <f t="shared" si="1"/>
        <v>0</v>
      </c>
      <c r="H15" s="12">
        <f t="shared" si="12"/>
        <v>0</v>
      </c>
      <c r="I15" s="12">
        <f t="shared" si="2"/>
        <v>3160</v>
      </c>
      <c r="J15" s="12">
        <f t="shared" si="3"/>
        <v>0</v>
      </c>
      <c r="K15" s="12">
        <f t="shared" si="13"/>
        <v>0</v>
      </c>
      <c r="L15" s="12">
        <f t="shared" si="4"/>
        <v>1600</v>
      </c>
      <c r="M15" s="12">
        <f t="shared" si="5"/>
        <v>0</v>
      </c>
      <c r="N15" s="12">
        <f t="shared" si="14"/>
        <v>0</v>
      </c>
      <c r="O15" s="35">
        <v>32.3</v>
      </c>
      <c r="P15" s="35"/>
      <c r="Q15" s="12">
        <f>P15*100/O15</f>
        <v>0</v>
      </c>
      <c r="R15" s="36">
        <v>1150</v>
      </c>
      <c r="S15" s="35"/>
      <c r="T15" s="12">
        <f t="shared" si="15"/>
        <v>0</v>
      </c>
      <c r="U15" s="35">
        <v>1567.7</v>
      </c>
      <c r="V15" s="35"/>
      <c r="W15" s="12">
        <f t="shared" si="16"/>
        <v>0</v>
      </c>
      <c r="X15" s="32">
        <v>90</v>
      </c>
      <c r="Y15" s="12"/>
      <c r="Z15" s="12">
        <f t="shared" si="17"/>
        <v>0</v>
      </c>
      <c r="AA15" s="3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35">
        <v>33285.7</v>
      </c>
      <c r="AJ15" s="35"/>
      <c r="AK15" s="35"/>
      <c r="AL15" s="35"/>
      <c r="AM15" s="12">
        <v>0</v>
      </c>
      <c r="AN15" s="12">
        <v>0</v>
      </c>
      <c r="AO15" s="32">
        <v>0</v>
      </c>
      <c r="AP15" s="12">
        <v>0</v>
      </c>
      <c r="AQ15" s="12">
        <f t="shared" si="6"/>
        <v>320</v>
      </c>
      <c r="AR15" s="12">
        <f t="shared" si="7"/>
        <v>0</v>
      </c>
      <c r="AS15" s="12">
        <f t="shared" si="18"/>
        <v>0</v>
      </c>
      <c r="AT15" s="35">
        <v>320</v>
      </c>
      <c r="AU15" s="35"/>
      <c r="AV15" s="12">
        <v>0</v>
      </c>
      <c r="AW15" s="12">
        <v>0</v>
      </c>
      <c r="AX15" s="12">
        <v>0</v>
      </c>
      <c r="AY15" s="12">
        <v>0</v>
      </c>
      <c r="AZ15" s="35">
        <v>0</v>
      </c>
      <c r="BA15" s="35"/>
      <c r="BB15" s="13">
        <v>0</v>
      </c>
      <c r="BC15" s="12"/>
      <c r="BD15" s="35">
        <v>0</v>
      </c>
      <c r="BE15" s="12"/>
      <c r="BF15" s="12">
        <v>0</v>
      </c>
      <c r="BG15" s="35"/>
      <c r="BH15" s="12">
        <v>0</v>
      </c>
      <c r="BI15" s="35"/>
      <c r="BJ15" s="12">
        <v>0</v>
      </c>
      <c r="BK15" s="35">
        <v>0</v>
      </c>
      <c r="BL15" s="12">
        <v>0</v>
      </c>
      <c r="BM15" s="12"/>
      <c r="BN15" s="12">
        <v>0</v>
      </c>
      <c r="BO15" s="12">
        <v>0</v>
      </c>
      <c r="BP15" s="32">
        <v>0</v>
      </c>
      <c r="BQ15" s="35"/>
      <c r="BR15" s="12"/>
      <c r="BS15" s="12">
        <f t="shared" si="8"/>
        <v>36445.7</v>
      </c>
      <c r="BT15" s="12">
        <f t="shared" si="9"/>
        <v>0</v>
      </c>
      <c r="BU15" s="12">
        <v>0</v>
      </c>
      <c r="BV15" s="12">
        <v>0</v>
      </c>
      <c r="BW15" s="12">
        <v>0</v>
      </c>
      <c r="BX15" s="12"/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4">
        <v>0</v>
      </c>
      <c r="CF15" s="35">
        <v>0</v>
      </c>
      <c r="CG15" s="35">
        <v>0</v>
      </c>
      <c r="CH15" s="12">
        <f t="shared" si="10"/>
        <v>0</v>
      </c>
      <c r="CI15" s="12">
        <f t="shared" si="11"/>
        <v>0</v>
      </c>
    </row>
    <row r="16" spans="2:87" s="8" customFormat="1" ht="21" customHeight="1">
      <c r="B16" s="9">
        <v>7</v>
      </c>
      <c r="C16" s="24" t="s">
        <v>47</v>
      </c>
      <c r="D16" s="10">
        <v>1221.5</v>
      </c>
      <c r="E16" s="10">
        <v>433.2</v>
      </c>
      <c r="F16" s="11">
        <f t="shared" si="0"/>
        <v>4972.4</v>
      </c>
      <c r="G16" s="11">
        <f t="shared" si="1"/>
        <v>0</v>
      </c>
      <c r="H16" s="12">
        <f t="shared" si="12"/>
        <v>0</v>
      </c>
      <c r="I16" s="12">
        <f t="shared" si="2"/>
        <v>1376.4</v>
      </c>
      <c r="J16" s="12">
        <f t="shared" si="3"/>
        <v>0</v>
      </c>
      <c r="K16" s="12">
        <f t="shared" si="13"/>
        <v>0</v>
      </c>
      <c r="L16" s="12">
        <f t="shared" si="4"/>
        <v>95</v>
      </c>
      <c r="M16" s="12">
        <f t="shared" si="5"/>
        <v>0</v>
      </c>
      <c r="N16" s="12">
        <f t="shared" si="14"/>
        <v>0</v>
      </c>
      <c r="O16" s="35">
        <v>7</v>
      </c>
      <c r="P16" s="35"/>
      <c r="Q16" s="12">
        <f>P16*100/O16</f>
        <v>0</v>
      </c>
      <c r="R16" s="36">
        <v>266.4</v>
      </c>
      <c r="S16" s="35"/>
      <c r="T16" s="12">
        <f t="shared" si="15"/>
        <v>0</v>
      </c>
      <c r="U16" s="35">
        <v>88</v>
      </c>
      <c r="V16" s="35"/>
      <c r="W16" s="12">
        <f t="shared" si="16"/>
        <v>0</v>
      </c>
      <c r="X16" s="32">
        <v>15</v>
      </c>
      <c r="Y16" s="12"/>
      <c r="Z16" s="12">
        <f t="shared" si="17"/>
        <v>0</v>
      </c>
      <c r="AA16" s="3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35">
        <v>3500</v>
      </c>
      <c r="AJ16" s="35"/>
      <c r="AK16" s="35">
        <v>96</v>
      </c>
      <c r="AL16" s="35"/>
      <c r="AM16" s="12">
        <v>0</v>
      </c>
      <c r="AN16" s="12">
        <v>0</v>
      </c>
      <c r="AO16" s="32">
        <v>0</v>
      </c>
      <c r="AP16" s="12">
        <v>0</v>
      </c>
      <c r="AQ16" s="12">
        <f t="shared" si="6"/>
        <v>1000</v>
      </c>
      <c r="AR16" s="12">
        <f t="shared" si="7"/>
        <v>0</v>
      </c>
      <c r="AS16" s="12">
        <f t="shared" si="18"/>
        <v>0</v>
      </c>
      <c r="AT16" s="35">
        <v>1000</v>
      </c>
      <c r="AU16" s="35"/>
      <c r="AV16" s="12">
        <v>0</v>
      </c>
      <c r="AW16" s="12">
        <v>0</v>
      </c>
      <c r="AX16" s="12">
        <v>0</v>
      </c>
      <c r="AY16" s="12">
        <v>0</v>
      </c>
      <c r="AZ16" s="35">
        <v>0</v>
      </c>
      <c r="BA16" s="35"/>
      <c r="BB16" s="13">
        <v>0</v>
      </c>
      <c r="BC16" s="12"/>
      <c r="BD16" s="35">
        <v>0</v>
      </c>
      <c r="BE16" s="12"/>
      <c r="BF16" s="12">
        <v>0</v>
      </c>
      <c r="BG16" s="35"/>
      <c r="BH16" s="12">
        <v>0</v>
      </c>
      <c r="BI16" s="35"/>
      <c r="BJ16" s="12">
        <v>0</v>
      </c>
      <c r="BK16" s="35">
        <v>0</v>
      </c>
      <c r="BL16" s="12">
        <v>0</v>
      </c>
      <c r="BM16" s="12"/>
      <c r="BN16" s="12">
        <v>0</v>
      </c>
      <c r="BO16" s="12">
        <v>0</v>
      </c>
      <c r="BP16" s="32">
        <v>0</v>
      </c>
      <c r="BQ16" s="35"/>
      <c r="BR16" s="12"/>
      <c r="BS16" s="12">
        <f t="shared" si="8"/>
        <v>4972.4</v>
      </c>
      <c r="BT16" s="12">
        <f t="shared" si="9"/>
        <v>0</v>
      </c>
      <c r="BU16" s="12">
        <v>0</v>
      </c>
      <c r="BV16" s="12">
        <v>0</v>
      </c>
      <c r="BW16" s="12">
        <v>0</v>
      </c>
      <c r="BX16" s="12"/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4">
        <v>0</v>
      </c>
      <c r="CF16" s="35">
        <v>0</v>
      </c>
      <c r="CG16" s="35">
        <v>0</v>
      </c>
      <c r="CH16" s="12">
        <f t="shared" si="10"/>
        <v>0</v>
      </c>
      <c r="CI16" s="12">
        <f t="shared" si="11"/>
        <v>0</v>
      </c>
    </row>
    <row r="17" spans="2:87" s="8" customFormat="1" ht="21" customHeight="1">
      <c r="B17" s="9">
        <v>8</v>
      </c>
      <c r="C17" s="24" t="s">
        <v>48</v>
      </c>
      <c r="D17" s="10">
        <v>2199.6</v>
      </c>
      <c r="E17" s="10">
        <v>598.3</v>
      </c>
      <c r="F17" s="11">
        <f t="shared" si="0"/>
        <v>9193.5</v>
      </c>
      <c r="G17" s="11">
        <f t="shared" si="1"/>
        <v>0</v>
      </c>
      <c r="H17" s="12">
        <f t="shared" si="12"/>
        <v>0</v>
      </c>
      <c r="I17" s="12">
        <f t="shared" si="2"/>
        <v>1070</v>
      </c>
      <c r="J17" s="12">
        <f t="shared" si="3"/>
        <v>0</v>
      </c>
      <c r="K17" s="12">
        <f t="shared" si="13"/>
        <v>0</v>
      </c>
      <c r="L17" s="12">
        <f t="shared" si="4"/>
        <v>350</v>
      </c>
      <c r="M17" s="12">
        <f t="shared" si="5"/>
        <v>0</v>
      </c>
      <c r="N17" s="12">
        <f t="shared" si="14"/>
        <v>0</v>
      </c>
      <c r="O17" s="35">
        <v>0</v>
      </c>
      <c r="P17" s="35"/>
      <c r="Q17" s="12">
        <v>0</v>
      </c>
      <c r="R17" s="36">
        <v>600</v>
      </c>
      <c r="S17" s="35"/>
      <c r="T17" s="12">
        <f t="shared" si="15"/>
        <v>0</v>
      </c>
      <c r="U17" s="35">
        <v>350</v>
      </c>
      <c r="V17" s="35"/>
      <c r="W17" s="12">
        <f t="shared" si="16"/>
        <v>0</v>
      </c>
      <c r="X17" s="32">
        <v>20</v>
      </c>
      <c r="Y17" s="12"/>
      <c r="Z17" s="12">
        <f t="shared" si="17"/>
        <v>0</v>
      </c>
      <c r="AA17" s="3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35">
        <v>8123.5</v>
      </c>
      <c r="AJ17" s="35"/>
      <c r="AK17" s="35"/>
      <c r="AL17" s="35"/>
      <c r="AM17" s="12">
        <v>0</v>
      </c>
      <c r="AN17" s="12">
        <v>0</v>
      </c>
      <c r="AO17" s="32">
        <v>0</v>
      </c>
      <c r="AP17" s="12">
        <v>0</v>
      </c>
      <c r="AQ17" s="12">
        <f t="shared" si="6"/>
        <v>100</v>
      </c>
      <c r="AR17" s="12">
        <f t="shared" si="7"/>
        <v>0</v>
      </c>
      <c r="AS17" s="12">
        <f t="shared" si="18"/>
        <v>0</v>
      </c>
      <c r="AT17" s="35">
        <v>100</v>
      </c>
      <c r="AU17" s="35"/>
      <c r="AV17" s="12">
        <v>0</v>
      </c>
      <c r="AW17" s="12">
        <v>0</v>
      </c>
      <c r="AX17" s="12">
        <v>0</v>
      </c>
      <c r="AY17" s="12">
        <v>0</v>
      </c>
      <c r="AZ17" s="35">
        <v>0</v>
      </c>
      <c r="BA17" s="35"/>
      <c r="BB17" s="13">
        <v>0</v>
      </c>
      <c r="BC17" s="12"/>
      <c r="BD17" s="35">
        <v>0</v>
      </c>
      <c r="BE17" s="12"/>
      <c r="BF17" s="12">
        <v>0</v>
      </c>
      <c r="BG17" s="35"/>
      <c r="BH17" s="12">
        <v>0</v>
      </c>
      <c r="BI17" s="35"/>
      <c r="BJ17" s="12">
        <v>0</v>
      </c>
      <c r="BK17" s="35">
        <v>0</v>
      </c>
      <c r="BL17" s="12">
        <v>0</v>
      </c>
      <c r="BM17" s="12"/>
      <c r="BN17" s="12">
        <v>0</v>
      </c>
      <c r="BO17" s="12">
        <v>0</v>
      </c>
      <c r="BP17" s="32">
        <v>0</v>
      </c>
      <c r="BQ17" s="35"/>
      <c r="BR17" s="12"/>
      <c r="BS17" s="12">
        <f t="shared" si="8"/>
        <v>9193.5</v>
      </c>
      <c r="BT17" s="12">
        <f t="shared" si="9"/>
        <v>0</v>
      </c>
      <c r="BU17" s="12">
        <v>0</v>
      </c>
      <c r="BV17" s="12">
        <v>0</v>
      </c>
      <c r="BW17" s="12">
        <v>0</v>
      </c>
      <c r="BX17" s="12"/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4">
        <v>0</v>
      </c>
      <c r="CF17" s="35">
        <v>0</v>
      </c>
      <c r="CG17" s="35">
        <v>0</v>
      </c>
      <c r="CH17" s="12">
        <f t="shared" si="10"/>
        <v>0</v>
      </c>
      <c r="CI17" s="12">
        <f t="shared" si="11"/>
        <v>0</v>
      </c>
    </row>
    <row r="18" spans="2:87" s="8" customFormat="1" ht="21" customHeight="1">
      <c r="B18" s="9">
        <v>9</v>
      </c>
      <c r="C18" s="24" t="s">
        <v>49</v>
      </c>
      <c r="D18" s="10">
        <v>3654</v>
      </c>
      <c r="E18" s="10">
        <v>2265.5</v>
      </c>
      <c r="F18" s="11">
        <f t="shared" si="0"/>
        <v>22990.8</v>
      </c>
      <c r="G18" s="11">
        <f t="shared" si="1"/>
        <v>0</v>
      </c>
      <c r="H18" s="12">
        <f t="shared" si="12"/>
        <v>0</v>
      </c>
      <c r="I18" s="12">
        <f t="shared" si="2"/>
        <v>3900</v>
      </c>
      <c r="J18" s="12">
        <f t="shared" si="3"/>
        <v>0</v>
      </c>
      <c r="K18" s="12">
        <f t="shared" si="13"/>
        <v>0</v>
      </c>
      <c r="L18" s="12">
        <f t="shared" si="4"/>
        <v>2200</v>
      </c>
      <c r="M18" s="12">
        <f t="shared" si="5"/>
        <v>0</v>
      </c>
      <c r="N18" s="12">
        <f t="shared" si="14"/>
        <v>0</v>
      </c>
      <c r="O18" s="35">
        <v>0</v>
      </c>
      <c r="P18" s="35"/>
      <c r="Q18" s="12" t="e">
        <f>P18*100/O18</f>
        <v>#DIV/0!</v>
      </c>
      <c r="R18" s="36">
        <v>1700</v>
      </c>
      <c r="S18" s="35"/>
      <c r="T18" s="12">
        <f t="shared" si="15"/>
        <v>0</v>
      </c>
      <c r="U18" s="35">
        <v>2200</v>
      </c>
      <c r="V18" s="35"/>
      <c r="W18" s="12">
        <f t="shared" si="16"/>
        <v>0</v>
      </c>
      <c r="X18" s="32">
        <v>0</v>
      </c>
      <c r="Y18" s="12"/>
      <c r="Z18" s="12" t="e">
        <f t="shared" si="17"/>
        <v>#DIV/0!</v>
      </c>
      <c r="AA18" s="3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35">
        <v>19090.8</v>
      </c>
      <c r="AJ18" s="35"/>
      <c r="AK18" s="35"/>
      <c r="AL18" s="35"/>
      <c r="AM18" s="12">
        <v>0</v>
      </c>
      <c r="AN18" s="12">
        <v>0</v>
      </c>
      <c r="AO18" s="32">
        <v>0</v>
      </c>
      <c r="AP18" s="12">
        <v>0</v>
      </c>
      <c r="AQ18" s="12">
        <f t="shared" si="6"/>
        <v>0</v>
      </c>
      <c r="AR18" s="12">
        <f t="shared" si="7"/>
        <v>0</v>
      </c>
      <c r="AS18" s="12" t="e">
        <f t="shared" si="18"/>
        <v>#DIV/0!</v>
      </c>
      <c r="AT18" s="35">
        <v>0</v>
      </c>
      <c r="AU18" s="35"/>
      <c r="AV18" s="12">
        <v>0</v>
      </c>
      <c r="AW18" s="12">
        <v>0</v>
      </c>
      <c r="AX18" s="12">
        <v>0</v>
      </c>
      <c r="AY18" s="12">
        <v>0</v>
      </c>
      <c r="AZ18" s="35">
        <v>0</v>
      </c>
      <c r="BA18" s="35"/>
      <c r="BB18" s="13">
        <v>0</v>
      </c>
      <c r="BC18" s="12"/>
      <c r="BD18" s="35">
        <v>0</v>
      </c>
      <c r="BE18" s="12"/>
      <c r="BF18" s="12">
        <v>0</v>
      </c>
      <c r="BG18" s="35"/>
      <c r="BH18" s="12">
        <v>0</v>
      </c>
      <c r="BI18" s="35"/>
      <c r="BJ18" s="12">
        <v>0</v>
      </c>
      <c r="BK18" s="35">
        <v>0</v>
      </c>
      <c r="BL18" s="12">
        <v>0</v>
      </c>
      <c r="BM18" s="12"/>
      <c r="BN18" s="12">
        <v>0</v>
      </c>
      <c r="BO18" s="12">
        <v>0</v>
      </c>
      <c r="BP18" s="32">
        <v>0</v>
      </c>
      <c r="BQ18" s="35"/>
      <c r="BR18" s="12"/>
      <c r="BS18" s="12">
        <f t="shared" si="8"/>
        <v>22990.8</v>
      </c>
      <c r="BT18" s="12">
        <f t="shared" si="9"/>
        <v>0</v>
      </c>
      <c r="BU18" s="12">
        <v>0</v>
      </c>
      <c r="BV18" s="12">
        <v>0</v>
      </c>
      <c r="BW18" s="12">
        <v>0</v>
      </c>
      <c r="BX18" s="12"/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4">
        <v>0</v>
      </c>
      <c r="CF18" s="35">
        <v>0</v>
      </c>
      <c r="CG18" s="35">
        <v>0</v>
      </c>
      <c r="CH18" s="12">
        <f t="shared" si="10"/>
        <v>0</v>
      </c>
      <c r="CI18" s="12">
        <f t="shared" si="11"/>
        <v>0</v>
      </c>
    </row>
    <row r="19" spans="2:87" s="8" customFormat="1" ht="21" customHeight="1">
      <c r="B19" s="9">
        <v>10</v>
      </c>
      <c r="C19" s="24" t="s">
        <v>50</v>
      </c>
      <c r="D19" s="10">
        <v>156.5</v>
      </c>
      <c r="E19" s="10">
        <v>3225.6</v>
      </c>
      <c r="F19" s="11">
        <f t="shared" si="0"/>
        <v>51337.6</v>
      </c>
      <c r="G19" s="11">
        <f t="shared" si="1"/>
        <v>0</v>
      </c>
      <c r="H19" s="12">
        <f t="shared" si="12"/>
        <v>0</v>
      </c>
      <c r="I19" s="12">
        <f t="shared" si="2"/>
        <v>10050</v>
      </c>
      <c r="J19" s="12">
        <f t="shared" si="3"/>
        <v>0</v>
      </c>
      <c r="K19" s="12">
        <f t="shared" si="13"/>
        <v>0</v>
      </c>
      <c r="L19" s="12">
        <f t="shared" si="4"/>
        <v>4000</v>
      </c>
      <c r="M19" s="12">
        <f t="shared" si="5"/>
        <v>0</v>
      </c>
      <c r="N19" s="12">
        <f t="shared" si="14"/>
        <v>0</v>
      </c>
      <c r="O19" s="35">
        <v>250</v>
      </c>
      <c r="P19" s="35"/>
      <c r="Q19" s="12">
        <f>P19*100/O19</f>
        <v>0</v>
      </c>
      <c r="R19" s="36">
        <v>1650</v>
      </c>
      <c r="S19" s="35"/>
      <c r="T19" s="12">
        <f t="shared" si="15"/>
        <v>0</v>
      </c>
      <c r="U19" s="35">
        <v>3750</v>
      </c>
      <c r="V19" s="35"/>
      <c r="W19" s="12">
        <f t="shared" si="16"/>
        <v>0</v>
      </c>
      <c r="X19" s="32">
        <v>200</v>
      </c>
      <c r="Y19" s="12"/>
      <c r="Z19" s="12">
        <f t="shared" si="17"/>
        <v>0</v>
      </c>
      <c r="AA19" s="3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35">
        <v>41287.6</v>
      </c>
      <c r="AJ19" s="35"/>
      <c r="AK19" s="35"/>
      <c r="AL19" s="35"/>
      <c r="AM19" s="12">
        <v>0</v>
      </c>
      <c r="AN19" s="12">
        <v>0</v>
      </c>
      <c r="AO19" s="32">
        <v>0</v>
      </c>
      <c r="AP19" s="12">
        <v>0</v>
      </c>
      <c r="AQ19" s="12">
        <f t="shared" si="6"/>
        <v>2200</v>
      </c>
      <c r="AR19" s="12">
        <f t="shared" si="7"/>
        <v>0</v>
      </c>
      <c r="AS19" s="12">
        <f t="shared" si="18"/>
        <v>0</v>
      </c>
      <c r="AT19" s="35">
        <v>2200</v>
      </c>
      <c r="AU19" s="35"/>
      <c r="AV19" s="12">
        <v>0</v>
      </c>
      <c r="AW19" s="12">
        <v>0</v>
      </c>
      <c r="AX19" s="12">
        <v>0</v>
      </c>
      <c r="AY19" s="12">
        <v>0</v>
      </c>
      <c r="AZ19" s="35">
        <v>0</v>
      </c>
      <c r="BA19" s="35"/>
      <c r="BB19" s="13">
        <v>0</v>
      </c>
      <c r="BC19" s="12"/>
      <c r="BD19" s="35">
        <v>0</v>
      </c>
      <c r="BE19" s="12"/>
      <c r="BF19" s="12">
        <v>2000</v>
      </c>
      <c r="BG19" s="35"/>
      <c r="BH19" s="12">
        <v>0</v>
      </c>
      <c r="BI19" s="35"/>
      <c r="BJ19" s="12">
        <v>0</v>
      </c>
      <c r="BK19" s="35">
        <v>0</v>
      </c>
      <c r="BL19" s="12">
        <v>0</v>
      </c>
      <c r="BM19" s="12"/>
      <c r="BN19" s="12">
        <v>0</v>
      </c>
      <c r="BO19" s="12">
        <v>0</v>
      </c>
      <c r="BP19" s="32">
        <v>0</v>
      </c>
      <c r="BQ19" s="35"/>
      <c r="BR19" s="12"/>
      <c r="BS19" s="12">
        <f t="shared" si="8"/>
        <v>51337.6</v>
      </c>
      <c r="BT19" s="12">
        <f t="shared" si="9"/>
        <v>0</v>
      </c>
      <c r="BU19" s="12">
        <v>0</v>
      </c>
      <c r="BV19" s="12">
        <v>0</v>
      </c>
      <c r="BW19" s="12">
        <v>0</v>
      </c>
      <c r="BX19" s="12"/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4">
        <v>0</v>
      </c>
      <c r="CF19" s="35">
        <v>0</v>
      </c>
      <c r="CG19" s="35">
        <v>0</v>
      </c>
      <c r="CH19" s="12">
        <f t="shared" si="10"/>
        <v>0</v>
      </c>
      <c r="CI19" s="12">
        <f t="shared" si="11"/>
        <v>0</v>
      </c>
    </row>
    <row r="20" spans="2:87" s="8" customFormat="1" ht="21" customHeight="1">
      <c r="B20" s="9">
        <v>11</v>
      </c>
      <c r="C20" s="24" t="s">
        <v>51</v>
      </c>
      <c r="D20" s="10">
        <v>194.5</v>
      </c>
      <c r="E20" s="10">
        <v>9.9</v>
      </c>
      <c r="F20" s="11">
        <f t="shared" si="0"/>
        <v>4638.3</v>
      </c>
      <c r="G20" s="11">
        <f t="shared" si="1"/>
        <v>0</v>
      </c>
      <c r="H20" s="12">
        <f t="shared" si="12"/>
        <v>0</v>
      </c>
      <c r="I20" s="12">
        <f t="shared" si="2"/>
        <v>855</v>
      </c>
      <c r="J20" s="12">
        <f t="shared" si="3"/>
        <v>0</v>
      </c>
      <c r="K20" s="12">
        <f t="shared" si="13"/>
        <v>0</v>
      </c>
      <c r="L20" s="12">
        <f t="shared" si="4"/>
        <v>320</v>
      </c>
      <c r="M20" s="12">
        <f t="shared" si="5"/>
        <v>0</v>
      </c>
      <c r="N20" s="12">
        <f t="shared" si="14"/>
        <v>0</v>
      </c>
      <c r="O20" s="35">
        <v>0</v>
      </c>
      <c r="P20" s="35"/>
      <c r="Q20" s="32">
        <v>0</v>
      </c>
      <c r="R20" s="36">
        <v>480</v>
      </c>
      <c r="S20" s="35"/>
      <c r="T20" s="12">
        <f t="shared" si="15"/>
        <v>0</v>
      </c>
      <c r="U20" s="35">
        <v>320</v>
      </c>
      <c r="V20" s="35"/>
      <c r="W20" s="12">
        <f t="shared" si="16"/>
        <v>0</v>
      </c>
      <c r="X20" s="32">
        <v>15</v>
      </c>
      <c r="Y20" s="12"/>
      <c r="Z20" s="12">
        <f t="shared" si="17"/>
        <v>0</v>
      </c>
      <c r="AA20" s="3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35">
        <v>3500</v>
      </c>
      <c r="AJ20" s="35"/>
      <c r="AK20" s="35">
        <v>283.3</v>
      </c>
      <c r="AL20" s="35"/>
      <c r="AM20" s="12">
        <v>0</v>
      </c>
      <c r="AN20" s="12">
        <v>0</v>
      </c>
      <c r="AO20" s="32">
        <v>0</v>
      </c>
      <c r="AP20" s="12">
        <v>0</v>
      </c>
      <c r="AQ20" s="12">
        <f t="shared" si="6"/>
        <v>40</v>
      </c>
      <c r="AR20" s="12">
        <f t="shared" si="7"/>
        <v>0</v>
      </c>
      <c r="AS20" s="12">
        <f t="shared" si="18"/>
        <v>0</v>
      </c>
      <c r="AT20" s="35">
        <v>40</v>
      </c>
      <c r="AU20" s="35"/>
      <c r="AV20" s="12">
        <v>0</v>
      </c>
      <c r="AW20" s="12">
        <v>0</v>
      </c>
      <c r="AX20" s="12">
        <v>0</v>
      </c>
      <c r="AY20" s="12">
        <v>0</v>
      </c>
      <c r="AZ20" s="35">
        <v>0</v>
      </c>
      <c r="BA20" s="35"/>
      <c r="BB20" s="13">
        <v>0</v>
      </c>
      <c r="BC20" s="12"/>
      <c r="BD20" s="35">
        <v>0</v>
      </c>
      <c r="BE20" s="12"/>
      <c r="BF20" s="12">
        <v>0</v>
      </c>
      <c r="BG20" s="35"/>
      <c r="BH20" s="12">
        <v>0</v>
      </c>
      <c r="BI20" s="35"/>
      <c r="BJ20" s="12">
        <v>0</v>
      </c>
      <c r="BK20" s="35">
        <v>0</v>
      </c>
      <c r="BL20" s="12">
        <v>0</v>
      </c>
      <c r="BM20" s="12"/>
      <c r="BN20" s="12">
        <v>0</v>
      </c>
      <c r="BO20" s="12">
        <v>0</v>
      </c>
      <c r="BP20" s="32">
        <v>0</v>
      </c>
      <c r="BQ20" s="35"/>
      <c r="BR20" s="12"/>
      <c r="BS20" s="12">
        <f t="shared" si="8"/>
        <v>4638.3</v>
      </c>
      <c r="BT20" s="12">
        <f t="shared" si="9"/>
        <v>0</v>
      </c>
      <c r="BU20" s="12">
        <v>0</v>
      </c>
      <c r="BV20" s="12">
        <v>0</v>
      </c>
      <c r="BW20" s="12">
        <v>0</v>
      </c>
      <c r="BX20" s="12"/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4">
        <v>0</v>
      </c>
      <c r="CF20" s="35">
        <v>0</v>
      </c>
      <c r="CG20" s="35">
        <v>0</v>
      </c>
      <c r="CH20" s="12">
        <f t="shared" si="10"/>
        <v>0</v>
      </c>
      <c r="CI20" s="12">
        <f t="shared" si="11"/>
        <v>0</v>
      </c>
    </row>
    <row r="21" spans="2:87" s="8" customFormat="1" ht="21" customHeight="1">
      <c r="B21" s="9">
        <v>12</v>
      </c>
      <c r="C21" s="24" t="s">
        <v>52</v>
      </c>
      <c r="D21" s="40">
        <v>3394.1</v>
      </c>
      <c r="E21" s="40">
        <v>5789.9</v>
      </c>
      <c r="F21" s="11">
        <f t="shared" si="0"/>
        <v>41066.8</v>
      </c>
      <c r="G21" s="11">
        <f t="shared" si="1"/>
        <v>0</v>
      </c>
      <c r="H21" s="12">
        <f t="shared" si="12"/>
        <v>0</v>
      </c>
      <c r="I21" s="12">
        <f t="shared" si="2"/>
        <v>13575.2</v>
      </c>
      <c r="J21" s="12">
        <f t="shared" si="3"/>
        <v>0</v>
      </c>
      <c r="K21" s="12">
        <f t="shared" si="13"/>
        <v>0</v>
      </c>
      <c r="L21" s="12">
        <f t="shared" si="4"/>
        <v>3800</v>
      </c>
      <c r="M21" s="12">
        <f t="shared" si="5"/>
        <v>0</v>
      </c>
      <c r="N21" s="12">
        <f t="shared" si="14"/>
        <v>0</v>
      </c>
      <c r="O21" s="35">
        <v>0</v>
      </c>
      <c r="P21" s="35"/>
      <c r="Q21" s="12" t="e">
        <f aca="true" t="shared" si="19" ref="Q21:Q27">P21*100/O21</f>
        <v>#DIV/0!</v>
      </c>
      <c r="R21" s="36">
        <v>6600</v>
      </c>
      <c r="S21" s="35"/>
      <c r="T21" s="12">
        <f t="shared" si="15"/>
        <v>0</v>
      </c>
      <c r="U21" s="35">
        <v>3800</v>
      </c>
      <c r="V21" s="35"/>
      <c r="W21" s="12">
        <f t="shared" si="16"/>
        <v>0</v>
      </c>
      <c r="X21" s="32">
        <v>170.2</v>
      </c>
      <c r="Y21" s="12"/>
      <c r="Z21" s="12">
        <f t="shared" si="17"/>
        <v>0</v>
      </c>
      <c r="AA21" s="3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35">
        <v>27491.6</v>
      </c>
      <c r="AJ21" s="35"/>
      <c r="AK21" s="35"/>
      <c r="AL21" s="35"/>
      <c r="AM21" s="12">
        <v>0</v>
      </c>
      <c r="AN21" s="12">
        <v>0</v>
      </c>
      <c r="AO21" s="32">
        <v>0</v>
      </c>
      <c r="AP21" s="12">
        <v>0</v>
      </c>
      <c r="AQ21" s="12">
        <f t="shared" si="6"/>
        <v>3000</v>
      </c>
      <c r="AR21" s="12">
        <f t="shared" si="7"/>
        <v>0</v>
      </c>
      <c r="AS21" s="12">
        <f t="shared" si="18"/>
        <v>0</v>
      </c>
      <c r="AT21" s="35">
        <v>3000</v>
      </c>
      <c r="AU21" s="35"/>
      <c r="AV21" s="12">
        <v>0</v>
      </c>
      <c r="AW21" s="12">
        <v>0</v>
      </c>
      <c r="AX21" s="12">
        <v>0</v>
      </c>
      <c r="AY21" s="12">
        <v>0</v>
      </c>
      <c r="AZ21" s="35">
        <v>0</v>
      </c>
      <c r="BA21" s="35"/>
      <c r="BB21" s="13">
        <v>0</v>
      </c>
      <c r="BC21" s="12"/>
      <c r="BD21" s="35">
        <v>0</v>
      </c>
      <c r="BE21" s="12"/>
      <c r="BF21" s="12">
        <v>0</v>
      </c>
      <c r="BG21" s="35"/>
      <c r="BH21" s="12">
        <v>5</v>
      </c>
      <c r="BI21" s="35"/>
      <c r="BJ21" s="12">
        <v>0</v>
      </c>
      <c r="BK21" s="35">
        <v>0</v>
      </c>
      <c r="BL21" s="12">
        <v>0</v>
      </c>
      <c r="BM21" s="12"/>
      <c r="BN21" s="12">
        <v>0</v>
      </c>
      <c r="BO21" s="12">
        <v>0</v>
      </c>
      <c r="BP21" s="32">
        <v>0</v>
      </c>
      <c r="BQ21" s="35"/>
      <c r="BR21" s="12"/>
      <c r="BS21" s="12">
        <f t="shared" si="8"/>
        <v>41066.8</v>
      </c>
      <c r="BT21" s="12">
        <f t="shared" si="9"/>
        <v>0</v>
      </c>
      <c r="BU21" s="12">
        <v>0</v>
      </c>
      <c r="BV21" s="12">
        <v>0</v>
      </c>
      <c r="BW21" s="12">
        <v>0</v>
      </c>
      <c r="BX21" s="12"/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4">
        <v>0</v>
      </c>
      <c r="CF21" s="35">
        <v>0</v>
      </c>
      <c r="CG21" s="35">
        <v>0</v>
      </c>
      <c r="CH21" s="12">
        <f t="shared" si="10"/>
        <v>0</v>
      </c>
      <c r="CI21" s="12">
        <f t="shared" si="11"/>
        <v>0</v>
      </c>
    </row>
    <row r="22" spans="2:87" s="8" customFormat="1" ht="21" customHeight="1">
      <c r="B22" s="9">
        <v>13</v>
      </c>
      <c r="C22" s="24" t="s">
        <v>53</v>
      </c>
      <c r="D22" s="10">
        <v>58.5</v>
      </c>
      <c r="E22" s="10">
        <v>1926.4</v>
      </c>
      <c r="F22" s="11">
        <f t="shared" si="0"/>
        <v>28178.9</v>
      </c>
      <c r="G22" s="11">
        <f t="shared" si="1"/>
        <v>0</v>
      </c>
      <c r="H22" s="12">
        <f t="shared" si="12"/>
        <v>0</v>
      </c>
      <c r="I22" s="12">
        <f t="shared" si="2"/>
        <v>5558</v>
      </c>
      <c r="J22" s="12">
        <f t="shared" si="3"/>
        <v>0</v>
      </c>
      <c r="K22" s="12">
        <f t="shared" si="13"/>
        <v>0</v>
      </c>
      <c r="L22" s="12">
        <f t="shared" si="4"/>
        <v>2200</v>
      </c>
      <c r="M22" s="12">
        <f t="shared" si="5"/>
        <v>0</v>
      </c>
      <c r="N22" s="12">
        <f t="shared" si="14"/>
        <v>0</v>
      </c>
      <c r="O22" s="35">
        <v>0</v>
      </c>
      <c r="P22" s="35"/>
      <c r="Q22" s="12" t="e">
        <f t="shared" si="19"/>
        <v>#DIV/0!</v>
      </c>
      <c r="R22" s="36">
        <v>1600</v>
      </c>
      <c r="S22" s="35"/>
      <c r="T22" s="12">
        <f t="shared" si="15"/>
        <v>0</v>
      </c>
      <c r="U22" s="35">
        <v>2200</v>
      </c>
      <c r="V22" s="35"/>
      <c r="W22" s="12">
        <f t="shared" si="16"/>
        <v>0</v>
      </c>
      <c r="X22" s="32">
        <v>48</v>
      </c>
      <c r="Y22" s="12"/>
      <c r="Z22" s="12">
        <f t="shared" si="17"/>
        <v>0</v>
      </c>
      <c r="AA22" s="3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35">
        <v>22620.9</v>
      </c>
      <c r="AJ22" s="35"/>
      <c r="AK22" s="35"/>
      <c r="AL22" s="35"/>
      <c r="AM22" s="12">
        <v>0</v>
      </c>
      <c r="AN22" s="12">
        <v>0</v>
      </c>
      <c r="AO22" s="32">
        <v>0</v>
      </c>
      <c r="AP22" s="12">
        <v>0</v>
      </c>
      <c r="AQ22" s="12">
        <f t="shared" si="6"/>
        <v>1050</v>
      </c>
      <c r="AR22" s="12">
        <f t="shared" si="7"/>
        <v>0</v>
      </c>
      <c r="AS22" s="12">
        <f t="shared" si="18"/>
        <v>0</v>
      </c>
      <c r="AT22" s="35">
        <v>1050</v>
      </c>
      <c r="AU22" s="35"/>
      <c r="AV22" s="12">
        <v>0</v>
      </c>
      <c r="AW22" s="12">
        <v>0</v>
      </c>
      <c r="AX22" s="12">
        <v>0</v>
      </c>
      <c r="AY22" s="12">
        <v>0</v>
      </c>
      <c r="AZ22" s="35">
        <v>0</v>
      </c>
      <c r="BA22" s="35"/>
      <c r="BB22" s="13">
        <v>0</v>
      </c>
      <c r="BC22" s="12"/>
      <c r="BD22" s="35">
        <v>0</v>
      </c>
      <c r="BE22" s="12"/>
      <c r="BF22" s="12">
        <v>0</v>
      </c>
      <c r="BG22" s="35"/>
      <c r="BH22" s="12">
        <v>0</v>
      </c>
      <c r="BI22" s="35"/>
      <c r="BJ22" s="12">
        <v>0</v>
      </c>
      <c r="BK22" s="35">
        <v>0</v>
      </c>
      <c r="BL22" s="12">
        <v>0</v>
      </c>
      <c r="BM22" s="12"/>
      <c r="BN22" s="12">
        <v>0</v>
      </c>
      <c r="BO22" s="12">
        <v>0</v>
      </c>
      <c r="BP22" s="32">
        <v>660</v>
      </c>
      <c r="BQ22" s="35"/>
      <c r="BR22" s="12"/>
      <c r="BS22" s="12">
        <f t="shared" si="8"/>
        <v>28178.9</v>
      </c>
      <c r="BT22" s="12">
        <f t="shared" si="9"/>
        <v>0</v>
      </c>
      <c r="BU22" s="12">
        <v>0</v>
      </c>
      <c r="BV22" s="12">
        <v>0</v>
      </c>
      <c r="BW22" s="12">
        <v>0</v>
      </c>
      <c r="BX22" s="12"/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4">
        <v>0</v>
      </c>
      <c r="CF22" s="35">
        <v>0</v>
      </c>
      <c r="CG22" s="35">
        <v>0</v>
      </c>
      <c r="CH22" s="12">
        <f t="shared" si="10"/>
        <v>0</v>
      </c>
      <c r="CI22" s="12">
        <f t="shared" si="11"/>
        <v>0</v>
      </c>
    </row>
    <row r="23" spans="2:87" s="8" customFormat="1" ht="21" customHeight="1">
      <c r="B23" s="9">
        <v>14</v>
      </c>
      <c r="C23" s="24" t="s">
        <v>54</v>
      </c>
      <c r="D23" s="40">
        <v>709.4</v>
      </c>
      <c r="E23" s="40">
        <v>970</v>
      </c>
      <c r="F23" s="11">
        <f t="shared" si="0"/>
        <v>8825.6</v>
      </c>
      <c r="G23" s="11">
        <f t="shared" si="1"/>
        <v>0</v>
      </c>
      <c r="H23" s="12">
        <f t="shared" si="12"/>
        <v>0</v>
      </c>
      <c r="I23" s="12">
        <f t="shared" si="2"/>
        <v>1801</v>
      </c>
      <c r="J23" s="12">
        <f t="shared" si="3"/>
        <v>0</v>
      </c>
      <c r="K23" s="12">
        <f t="shared" si="13"/>
        <v>0</v>
      </c>
      <c r="L23" s="12">
        <f t="shared" si="4"/>
        <v>545</v>
      </c>
      <c r="M23" s="12">
        <f t="shared" si="5"/>
        <v>0</v>
      </c>
      <c r="N23" s="12">
        <f t="shared" si="14"/>
        <v>0</v>
      </c>
      <c r="O23" s="35">
        <v>15</v>
      </c>
      <c r="P23" s="35"/>
      <c r="Q23" s="12">
        <f t="shared" si="19"/>
        <v>0</v>
      </c>
      <c r="R23" s="36">
        <v>815</v>
      </c>
      <c r="S23" s="35"/>
      <c r="T23" s="12">
        <f t="shared" si="15"/>
        <v>0</v>
      </c>
      <c r="U23" s="35">
        <v>530</v>
      </c>
      <c r="V23" s="35"/>
      <c r="W23" s="12">
        <f t="shared" si="16"/>
        <v>0</v>
      </c>
      <c r="X23" s="32">
        <v>41</v>
      </c>
      <c r="Y23" s="12"/>
      <c r="Z23" s="12">
        <f t="shared" si="17"/>
        <v>0</v>
      </c>
      <c r="AA23" s="3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35">
        <v>7024.6</v>
      </c>
      <c r="AJ23" s="35"/>
      <c r="AK23" s="35"/>
      <c r="AL23" s="35"/>
      <c r="AM23" s="12">
        <v>0</v>
      </c>
      <c r="AN23" s="12">
        <v>0</v>
      </c>
      <c r="AO23" s="32">
        <v>0</v>
      </c>
      <c r="AP23" s="12">
        <v>0</v>
      </c>
      <c r="AQ23" s="12">
        <f t="shared" si="6"/>
        <v>400</v>
      </c>
      <c r="AR23" s="12">
        <f t="shared" si="7"/>
        <v>0</v>
      </c>
      <c r="AS23" s="12">
        <f t="shared" si="18"/>
        <v>0</v>
      </c>
      <c r="AT23" s="35">
        <v>384</v>
      </c>
      <c r="AU23" s="35"/>
      <c r="AV23" s="12">
        <v>0</v>
      </c>
      <c r="AW23" s="12">
        <v>0</v>
      </c>
      <c r="AX23" s="12">
        <v>0</v>
      </c>
      <c r="AY23" s="12">
        <v>0</v>
      </c>
      <c r="AZ23" s="35">
        <v>16</v>
      </c>
      <c r="BA23" s="35"/>
      <c r="BB23" s="13">
        <v>0</v>
      </c>
      <c r="BC23" s="12"/>
      <c r="BD23" s="35">
        <v>0</v>
      </c>
      <c r="BE23" s="12"/>
      <c r="BF23" s="12">
        <v>0</v>
      </c>
      <c r="BG23" s="35"/>
      <c r="BH23" s="12">
        <v>0</v>
      </c>
      <c r="BI23" s="35"/>
      <c r="BJ23" s="12">
        <v>0</v>
      </c>
      <c r="BK23" s="35">
        <v>0</v>
      </c>
      <c r="BL23" s="12">
        <v>0</v>
      </c>
      <c r="BM23" s="12"/>
      <c r="BN23" s="12">
        <v>0</v>
      </c>
      <c r="BO23" s="12">
        <v>0</v>
      </c>
      <c r="BP23" s="32">
        <v>0</v>
      </c>
      <c r="BQ23" s="35"/>
      <c r="BR23" s="12"/>
      <c r="BS23" s="12">
        <f t="shared" si="8"/>
        <v>8825.6</v>
      </c>
      <c r="BT23" s="12">
        <f t="shared" si="9"/>
        <v>0</v>
      </c>
      <c r="BU23" s="12">
        <v>0</v>
      </c>
      <c r="BV23" s="12">
        <v>0</v>
      </c>
      <c r="BW23" s="12">
        <v>0</v>
      </c>
      <c r="BX23" s="12"/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4">
        <v>0</v>
      </c>
      <c r="CF23" s="35">
        <v>0</v>
      </c>
      <c r="CG23" s="35">
        <v>0</v>
      </c>
      <c r="CH23" s="12">
        <f t="shared" si="10"/>
        <v>0</v>
      </c>
      <c r="CI23" s="12">
        <f t="shared" si="11"/>
        <v>0</v>
      </c>
    </row>
    <row r="24" spans="2:87" s="8" customFormat="1" ht="21" customHeight="1">
      <c r="B24" s="9">
        <v>15</v>
      </c>
      <c r="C24" s="24" t="s">
        <v>85</v>
      </c>
      <c r="D24" s="10">
        <v>359.5</v>
      </c>
      <c r="E24" s="10">
        <v>352.3</v>
      </c>
      <c r="F24" s="11">
        <f t="shared" si="0"/>
        <v>5813.6</v>
      </c>
      <c r="G24" s="11">
        <f t="shared" si="1"/>
        <v>0</v>
      </c>
      <c r="H24" s="12">
        <f t="shared" si="12"/>
        <v>0</v>
      </c>
      <c r="I24" s="12">
        <f t="shared" si="2"/>
        <v>1504</v>
      </c>
      <c r="J24" s="12">
        <f t="shared" si="3"/>
        <v>0</v>
      </c>
      <c r="K24" s="12">
        <f t="shared" si="13"/>
        <v>0</v>
      </c>
      <c r="L24" s="12">
        <f t="shared" si="4"/>
        <v>390</v>
      </c>
      <c r="M24" s="12">
        <f t="shared" si="5"/>
        <v>0</v>
      </c>
      <c r="N24" s="12">
        <f t="shared" si="14"/>
        <v>0</v>
      </c>
      <c r="O24" s="35">
        <v>0</v>
      </c>
      <c r="P24" s="35"/>
      <c r="Q24" s="12" t="e">
        <f t="shared" si="19"/>
        <v>#DIV/0!</v>
      </c>
      <c r="R24" s="36">
        <v>580</v>
      </c>
      <c r="S24" s="35"/>
      <c r="T24" s="12">
        <f t="shared" si="15"/>
        <v>0</v>
      </c>
      <c r="U24" s="35">
        <v>390</v>
      </c>
      <c r="V24" s="35"/>
      <c r="W24" s="12">
        <f t="shared" si="16"/>
        <v>0</v>
      </c>
      <c r="X24" s="32">
        <v>24</v>
      </c>
      <c r="Y24" s="12"/>
      <c r="Z24" s="12">
        <f t="shared" si="17"/>
        <v>0</v>
      </c>
      <c r="AA24" s="3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35">
        <v>3500</v>
      </c>
      <c r="AJ24" s="35"/>
      <c r="AK24" s="35">
        <v>809.6</v>
      </c>
      <c r="AL24" s="35"/>
      <c r="AM24" s="12">
        <v>0</v>
      </c>
      <c r="AN24" s="12">
        <v>0</v>
      </c>
      <c r="AO24" s="32">
        <v>0</v>
      </c>
      <c r="AP24" s="12">
        <v>0</v>
      </c>
      <c r="AQ24" s="12">
        <f t="shared" si="6"/>
        <v>510</v>
      </c>
      <c r="AR24" s="12">
        <f t="shared" si="7"/>
        <v>0</v>
      </c>
      <c r="AS24" s="12">
        <f t="shared" si="18"/>
        <v>0</v>
      </c>
      <c r="AT24" s="35">
        <v>110</v>
      </c>
      <c r="AU24" s="35"/>
      <c r="AV24" s="12">
        <v>0</v>
      </c>
      <c r="AW24" s="12">
        <v>0</v>
      </c>
      <c r="AX24" s="12">
        <v>0</v>
      </c>
      <c r="AY24" s="12">
        <v>0</v>
      </c>
      <c r="AZ24" s="35">
        <v>400</v>
      </c>
      <c r="BA24" s="35"/>
      <c r="BB24" s="13">
        <v>0</v>
      </c>
      <c r="BC24" s="12"/>
      <c r="BD24" s="35">
        <v>0</v>
      </c>
      <c r="BE24" s="12"/>
      <c r="BF24" s="12">
        <v>0</v>
      </c>
      <c r="BG24" s="35"/>
      <c r="BH24" s="12">
        <v>0</v>
      </c>
      <c r="BI24" s="35"/>
      <c r="BJ24" s="12">
        <v>0</v>
      </c>
      <c r="BK24" s="35"/>
      <c r="BL24" s="12">
        <v>0</v>
      </c>
      <c r="BM24" s="12"/>
      <c r="BN24" s="12">
        <v>0</v>
      </c>
      <c r="BO24" s="12">
        <v>0</v>
      </c>
      <c r="BP24" s="32">
        <v>0</v>
      </c>
      <c r="BQ24" s="35"/>
      <c r="BR24" s="12"/>
      <c r="BS24" s="12">
        <f t="shared" si="8"/>
        <v>5813.6</v>
      </c>
      <c r="BT24" s="12">
        <f t="shared" si="9"/>
        <v>0</v>
      </c>
      <c r="BU24" s="12">
        <v>0</v>
      </c>
      <c r="BV24" s="12">
        <v>0</v>
      </c>
      <c r="BW24" s="12">
        <v>0</v>
      </c>
      <c r="BX24" s="12"/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4">
        <v>0</v>
      </c>
      <c r="CF24" s="35">
        <v>0</v>
      </c>
      <c r="CG24" s="35">
        <v>0</v>
      </c>
      <c r="CH24" s="12">
        <f t="shared" si="10"/>
        <v>0</v>
      </c>
      <c r="CI24" s="12">
        <f t="shared" si="11"/>
        <v>0</v>
      </c>
    </row>
    <row r="25" spans="2:87" s="8" customFormat="1" ht="21" customHeight="1">
      <c r="B25" s="9">
        <v>16</v>
      </c>
      <c r="C25" s="24" t="s">
        <v>55</v>
      </c>
      <c r="D25" s="40">
        <v>18585.7</v>
      </c>
      <c r="E25" s="40">
        <v>23906.9</v>
      </c>
      <c r="F25" s="11">
        <f t="shared" si="0"/>
        <v>156117.30000000002</v>
      </c>
      <c r="G25" s="11">
        <f t="shared" si="1"/>
        <v>0</v>
      </c>
      <c r="H25" s="12">
        <f t="shared" si="12"/>
        <v>0</v>
      </c>
      <c r="I25" s="12">
        <f t="shared" si="2"/>
        <v>38400</v>
      </c>
      <c r="J25" s="12">
        <f t="shared" si="3"/>
        <v>0</v>
      </c>
      <c r="K25" s="12">
        <f t="shared" si="13"/>
        <v>0</v>
      </c>
      <c r="L25" s="12">
        <f t="shared" si="4"/>
        <v>22000</v>
      </c>
      <c r="M25" s="12">
        <f t="shared" si="5"/>
        <v>0</v>
      </c>
      <c r="N25" s="12">
        <f t="shared" si="14"/>
        <v>0</v>
      </c>
      <c r="O25" s="35">
        <v>5000</v>
      </c>
      <c r="P25" s="35"/>
      <c r="Q25" s="12">
        <f t="shared" si="19"/>
        <v>0</v>
      </c>
      <c r="R25" s="36">
        <v>4600</v>
      </c>
      <c r="S25" s="35"/>
      <c r="T25" s="12">
        <f t="shared" si="15"/>
        <v>0</v>
      </c>
      <c r="U25" s="35">
        <v>17000</v>
      </c>
      <c r="V25" s="35"/>
      <c r="W25" s="12">
        <f t="shared" si="16"/>
        <v>0</v>
      </c>
      <c r="X25" s="32">
        <v>4800</v>
      </c>
      <c r="Y25" s="12"/>
      <c r="Z25" s="12">
        <f t="shared" si="17"/>
        <v>0</v>
      </c>
      <c r="AA25" s="32">
        <v>4000</v>
      </c>
      <c r="AB25" s="12">
        <v>0</v>
      </c>
      <c r="AC25" s="12">
        <f>+AB25/AA25*100</f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35">
        <v>111864</v>
      </c>
      <c r="AJ25" s="35"/>
      <c r="AK25" s="35">
        <v>1494.7</v>
      </c>
      <c r="AL25" s="35"/>
      <c r="AM25" s="12">
        <v>0</v>
      </c>
      <c r="AN25" s="12">
        <v>0</v>
      </c>
      <c r="AO25" s="32">
        <v>0</v>
      </c>
      <c r="AP25" s="12">
        <v>0</v>
      </c>
      <c r="AQ25" s="12">
        <f t="shared" si="6"/>
        <v>700</v>
      </c>
      <c r="AR25" s="12">
        <f t="shared" si="7"/>
        <v>0</v>
      </c>
      <c r="AS25" s="12">
        <f t="shared" si="18"/>
        <v>0</v>
      </c>
      <c r="AT25" s="35">
        <v>700</v>
      </c>
      <c r="AU25" s="35"/>
      <c r="AV25" s="12">
        <v>0</v>
      </c>
      <c r="AW25" s="12">
        <v>0</v>
      </c>
      <c r="AX25" s="12">
        <v>0</v>
      </c>
      <c r="AY25" s="12">
        <v>0</v>
      </c>
      <c r="AZ25" s="35">
        <v>0</v>
      </c>
      <c r="BA25" s="35"/>
      <c r="BB25" s="13">
        <v>0</v>
      </c>
      <c r="BC25" s="12"/>
      <c r="BD25" s="35">
        <v>4358.6</v>
      </c>
      <c r="BE25" s="12"/>
      <c r="BF25" s="12">
        <v>0</v>
      </c>
      <c r="BG25" s="35"/>
      <c r="BH25" s="12">
        <v>250</v>
      </c>
      <c r="BI25" s="35"/>
      <c r="BJ25" s="12">
        <v>250</v>
      </c>
      <c r="BK25" s="35"/>
      <c r="BL25" s="12">
        <v>0</v>
      </c>
      <c r="BM25" s="12"/>
      <c r="BN25" s="12">
        <v>0</v>
      </c>
      <c r="BO25" s="12">
        <v>0</v>
      </c>
      <c r="BP25" s="32">
        <v>1800</v>
      </c>
      <c r="BQ25" s="35"/>
      <c r="BR25" s="12"/>
      <c r="BS25" s="12">
        <f t="shared" si="8"/>
        <v>156117.30000000002</v>
      </c>
      <c r="BT25" s="12">
        <f t="shared" si="9"/>
        <v>0</v>
      </c>
      <c r="BU25" s="12">
        <v>0</v>
      </c>
      <c r="BV25" s="12">
        <v>0</v>
      </c>
      <c r="BW25" s="12">
        <v>0</v>
      </c>
      <c r="BX25" s="12"/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4">
        <v>0</v>
      </c>
      <c r="CF25" s="35">
        <v>0</v>
      </c>
      <c r="CG25" s="35">
        <v>0</v>
      </c>
      <c r="CH25" s="12">
        <f t="shared" si="10"/>
        <v>0</v>
      </c>
      <c r="CI25" s="12">
        <f t="shared" si="11"/>
        <v>0</v>
      </c>
    </row>
    <row r="26" spans="2:87" s="8" customFormat="1" ht="21" customHeight="1">
      <c r="B26" s="9">
        <v>17</v>
      </c>
      <c r="C26" s="24" t="s">
        <v>56</v>
      </c>
      <c r="D26" s="40">
        <v>1622</v>
      </c>
      <c r="E26" s="40">
        <v>2101</v>
      </c>
      <c r="F26" s="11">
        <f t="shared" si="0"/>
        <v>25320.9</v>
      </c>
      <c r="G26" s="11">
        <f t="shared" si="1"/>
        <v>0</v>
      </c>
      <c r="H26" s="12">
        <f t="shared" si="12"/>
        <v>0</v>
      </c>
      <c r="I26" s="12">
        <f t="shared" si="2"/>
        <v>5150</v>
      </c>
      <c r="J26" s="12">
        <f t="shared" si="3"/>
        <v>0</v>
      </c>
      <c r="K26" s="12">
        <f t="shared" si="13"/>
        <v>0</v>
      </c>
      <c r="L26" s="12">
        <f t="shared" si="4"/>
        <v>2500</v>
      </c>
      <c r="M26" s="12">
        <f t="shared" si="5"/>
        <v>0</v>
      </c>
      <c r="N26" s="12">
        <f t="shared" si="14"/>
        <v>0</v>
      </c>
      <c r="O26" s="35">
        <v>100</v>
      </c>
      <c r="P26" s="35"/>
      <c r="Q26" s="12">
        <f t="shared" si="19"/>
        <v>0</v>
      </c>
      <c r="R26" s="36">
        <v>2100</v>
      </c>
      <c r="S26" s="35"/>
      <c r="T26" s="12">
        <f t="shared" si="15"/>
        <v>0</v>
      </c>
      <c r="U26" s="35">
        <v>2400</v>
      </c>
      <c r="V26" s="35"/>
      <c r="W26" s="12">
        <f t="shared" si="16"/>
        <v>0</v>
      </c>
      <c r="X26" s="32">
        <v>50</v>
      </c>
      <c r="Y26" s="12"/>
      <c r="Z26" s="12">
        <f t="shared" si="17"/>
        <v>0</v>
      </c>
      <c r="AA26" s="3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35">
        <v>20170.9</v>
      </c>
      <c r="AJ26" s="35"/>
      <c r="AK26" s="35"/>
      <c r="AL26" s="35"/>
      <c r="AM26" s="12">
        <v>0</v>
      </c>
      <c r="AN26" s="12">
        <v>0</v>
      </c>
      <c r="AO26" s="32">
        <v>0</v>
      </c>
      <c r="AP26" s="12">
        <v>0</v>
      </c>
      <c r="AQ26" s="12">
        <f t="shared" si="6"/>
        <v>300</v>
      </c>
      <c r="AR26" s="12">
        <f t="shared" si="7"/>
        <v>0</v>
      </c>
      <c r="AS26" s="12">
        <f t="shared" si="18"/>
        <v>0</v>
      </c>
      <c r="AT26" s="35">
        <v>300</v>
      </c>
      <c r="AU26" s="35"/>
      <c r="AV26" s="12">
        <v>0</v>
      </c>
      <c r="AW26" s="12">
        <v>0</v>
      </c>
      <c r="AX26" s="12">
        <v>0</v>
      </c>
      <c r="AY26" s="12">
        <v>0</v>
      </c>
      <c r="AZ26" s="35">
        <v>0</v>
      </c>
      <c r="BA26" s="35"/>
      <c r="BB26" s="13">
        <v>0</v>
      </c>
      <c r="BC26" s="12"/>
      <c r="BD26" s="35">
        <v>0</v>
      </c>
      <c r="BE26" s="12"/>
      <c r="BF26" s="12">
        <v>0</v>
      </c>
      <c r="BG26" s="35"/>
      <c r="BH26" s="12">
        <v>0</v>
      </c>
      <c r="BI26" s="35"/>
      <c r="BJ26" s="12">
        <v>0</v>
      </c>
      <c r="BK26" s="35"/>
      <c r="BL26" s="12">
        <v>0</v>
      </c>
      <c r="BM26" s="12"/>
      <c r="BN26" s="12">
        <v>0</v>
      </c>
      <c r="BO26" s="12">
        <v>0</v>
      </c>
      <c r="BP26" s="32">
        <v>200</v>
      </c>
      <c r="BQ26" s="35"/>
      <c r="BR26" s="12"/>
      <c r="BS26" s="12">
        <f t="shared" si="8"/>
        <v>25320.9</v>
      </c>
      <c r="BT26" s="12">
        <f t="shared" si="9"/>
        <v>0</v>
      </c>
      <c r="BU26" s="12">
        <v>0</v>
      </c>
      <c r="BV26" s="12">
        <v>0</v>
      </c>
      <c r="BW26" s="12">
        <v>0</v>
      </c>
      <c r="BX26" s="12"/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4">
        <v>0</v>
      </c>
      <c r="CF26" s="35">
        <v>0</v>
      </c>
      <c r="CG26" s="35">
        <v>0</v>
      </c>
      <c r="CH26" s="12">
        <f t="shared" si="10"/>
        <v>0</v>
      </c>
      <c r="CI26" s="12">
        <f t="shared" si="11"/>
        <v>0</v>
      </c>
    </row>
    <row r="27" spans="2:87" s="8" customFormat="1" ht="21" customHeight="1">
      <c r="B27" s="9">
        <v>18</v>
      </c>
      <c r="C27" s="24" t="s">
        <v>57</v>
      </c>
      <c r="D27" s="40">
        <v>1144.5</v>
      </c>
      <c r="E27" s="40">
        <v>3130.9</v>
      </c>
      <c r="F27" s="11">
        <f t="shared" si="0"/>
        <v>24575.2</v>
      </c>
      <c r="G27" s="11">
        <f t="shared" si="1"/>
        <v>0</v>
      </c>
      <c r="H27" s="12">
        <f t="shared" si="12"/>
        <v>0</v>
      </c>
      <c r="I27" s="12">
        <f t="shared" si="2"/>
        <v>5350</v>
      </c>
      <c r="J27" s="12">
        <f t="shared" si="3"/>
        <v>0</v>
      </c>
      <c r="K27" s="12">
        <f t="shared" si="13"/>
        <v>0</v>
      </c>
      <c r="L27" s="12">
        <f t="shared" si="4"/>
        <v>1530</v>
      </c>
      <c r="M27" s="12">
        <f t="shared" si="5"/>
        <v>0</v>
      </c>
      <c r="N27" s="12">
        <f t="shared" si="14"/>
        <v>0</v>
      </c>
      <c r="O27" s="35">
        <v>175</v>
      </c>
      <c r="P27" s="35"/>
      <c r="Q27" s="12">
        <f t="shared" si="19"/>
        <v>0</v>
      </c>
      <c r="R27" s="42">
        <v>1420</v>
      </c>
      <c r="S27" s="35"/>
      <c r="T27" s="12">
        <f t="shared" si="15"/>
        <v>0</v>
      </c>
      <c r="U27" s="35">
        <v>1355</v>
      </c>
      <c r="V27" s="35"/>
      <c r="W27" s="12">
        <f t="shared" si="16"/>
        <v>0</v>
      </c>
      <c r="X27" s="32">
        <v>270</v>
      </c>
      <c r="Y27" s="12"/>
      <c r="Z27" s="12">
        <f t="shared" si="17"/>
        <v>0</v>
      </c>
      <c r="AA27" s="3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35">
        <v>19225.2</v>
      </c>
      <c r="AJ27" s="35"/>
      <c r="AK27" s="35"/>
      <c r="AL27" s="35"/>
      <c r="AM27" s="12">
        <v>0</v>
      </c>
      <c r="AN27" s="12">
        <v>0</v>
      </c>
      <c r="AO27" s="32">
        <v>0</v>
      </c>
      <c r="AP27" s="12">
        <v>0</v>
      </c>
      <c r="AQ27" s="12">
        <f t="shared" si="6"/>
        <v>325</v>
      </c>
      <c r="AR27" s="12">
        <f t="shared" si="7"/>
        <v>0</v>
      </c>
      <c r="AS27" s="12">
        <f t="shared" si="18"/>
        <v>0</v>
      </c>
      <c r="AT27" s="35">
        <v>325</v>
      </c>
      <c r="AU27" s="35"/>
      <c r="AV27" s="12">
        <v>0</v>
      </c>
      <c r="AW27" s="12">
        <v>0</v>
      </c>
      <c r="AX27" s="12">
        <v>0</v>
      </c>
      <c r="AY27" s="12">
        <v>0</v>
      </c>
      <c r="AZ27" s="35">
        <v>0</v>
      </c>
      <c r="BA27" s="35"/>
      <c r="BB27" s="13">
        <v>0</v>
      </c>
      <c r="BC27" s="12"/>
      <c r="BD27" s="35">
        <v>0</v>
      </c>
      <c r="BE27" s="12"/>
      <c r="BF27" s="12">
        <v>0</v>
      </c>
      <c r="BG27" s="35"/>
      <c r="BH27" s="12">
        <v>0</v>
      </c>
      <c r="BI27" s="35"/>
      <c r="BJ27" s="12">
        <v>0</v>
      </c>
      <c r="BK27" s="35"/>
      <c r="BL27" s="12">
        <v>0</v>
      </c>
      <c r="BM27" s="12"/>
      <c r="BN27" s="12">
        <v>0</v>
      </c>
      <c r="BO27" s="12">
        <v>0</v>
      </c>
      <c r="BP27" s="32">
        <v>1805</v>
      </c>
      <c r="BQ27" s="35"/>
      <c r="BR27" s="12"/>
      <c r="BS27" s="12">
        <f t="shared" si="8"/>
        <v>24575.2</v>
      </c>
      <c r="BT27" s="12">
        <f t="shared" si="9"/>
        <v>0</v>
      </c>
      <c r="BU27" s="12">
        <v>0</v>
      </c>
      <c r="BV27" s="12">
        <v>0</v>
      </c>
      <c r="BW27" s="12">
        <v>0</v>
      </c>
      <c r="BX27" s="12"/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4">
        <v>0</v>
      </c>
      <c r="CF27" s="35">
        <v>0</v>
      </c>
      <c r="CG27" s="35">
        <v>0</v>
      </c>
      <c r="CH27" s="12">
        <f t="shared" si="10"/>
        <v>0</v>
      </c>
      <c r="CI27" s="12">
        <f t="shared" si="11"/>
        <v>0</v>
      </c>
    </row>
    <row r="28" spans="2:87" s="8" customFormat="1" ht="21" customHeight="1">
      <c r="B28" s="9">
        <v>19</v>
      </c>
      <c r="C28" s="24" t="s">
        <v>58</v>
      </c>
      <c r="D28" s="40">
        <v>1.8</v>
      </c>
      <c r="E28" s="40">
        <v>1704.2</v>
      </c>
      <c r="F28" s="11">
        <f t="shared" si="0"/>
        <v>20857.1</v>
      </c>
      <c r="G28" s="11">
        <f t="shared" si="1"/>
        <v>0</v>
      </c>
      <c r="H28" s="12">
        <f t="shared" si="12"/>
        <v>0</v>
      </c>
      <c r="I28" s="12">
        <f t="shared" si="2"/>
        <v>2931.8</v>
      </c>
      <c r="J28" s="12">
        <f t="shared" si="3"/>
        <v>0</v>
      </c>
      <c r="K28" s="12">
        <f t="shared" si="13"/>
        <v>0</v>
      </c>
      <c r="L28" s="12">
        <f t="shared" si="4"/>
        <v>1361.8</v>
      </c>
      <c r="M28" s="12">
        <f t="shared" si="5"/>
        <v>0</v>
      </c>
      <c r="N28" s="12">
        <f t="shared" si="14"/>
        <v>0</v>
      </c>
      <c r="O28" s="35">
        <v>0</v>
      </c>
      <c r="P28" s="35"/>
      <c r="Q28" s="32">
        <v>0</v>
      </c>
      <c r="R28" s="36">
        <v>730</v>
      </c>
      <c r="S28" s="35"/>
      <c r="T28" s="12">
        <f t="shared" si="15"/>
        <v>0</v>
      </c>
      <c r="U28" s="35">
        <v>1361.8</v>
      </c>
      <c r="V28" s="35"/>
      <c r="W28" s="12">
        <f t="shared" si="16"/>
        <v>0</v>
      </c>
      <c r="X28" s="32">
        <v>70</v>
      </c>
      <c r="Y28" s="12"/>
      <c r="Z28" s="12">
        <f t="shared" si="17"/>
        <v>0</v>
      </c>
      <c r="AA28" s="3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35">
        <v>17925.3</v>
      </c>
      <c r="AJ28" s="35"/>
      <c r="AK28" s="35"/>
      <c r="AL28" s="35"/>
      <c r="AM28" s="12">
        <v>0</v>
      </c>
      <c r="AN28" s="12">
        <v>0</v>
      </c>
      <c r="AO28" s="32">
        <v>0</v>
      </c>
      <c r="AP28" s="12">
        <v>0</v>
      </c>
      <c r="AQ28" s="12">
        <f t="shared" si="6"/>
        <v>370</v>
      </c>
      <c r="AR28" s="12">
        <f t="shared" si="7"/>
        <v>0</v>
      </c>
      <c r="AS28" s="12">
        <f t="shared" si="18"/>
        <v>0</v>
      </c>
      <c r="AT28" s="35">
        <v>300</v>
      </c>
      <c r="AU28" s="35"/>
      <c r="AV28" s="12">
        <v>0</v>
      </c>
      <c r="AW28" s="12">
        <v>0</v>
      </c>
      <c r="AX28" s="12">
        <v>0</v>
      </c>
      <c r="AY28" s="12">
        <v>0</v>
      </c>
      <c r="AZ28" s="35">
        <v>70</v>
      </c>
      <c r="BA28" s="35"/>
      <c r="BB28" s="13">
        <v>0</v>
      </c>
      <c r="BC28" s="12"/>
      <c r="BD28" s="35">
        <v>0</v>
      </c>
      <c r="BE28" s="12"/>
      <c r="BF28" s="12">
        <v>0</v>
      </c>
      <c r="BG28" s="35"/>
      <c r="BH28" s="12">
        <v>0</v>
      </c>
      <c r="BI28" s="35"/>
      <c r="BJ28" s="12">
        <v>0</v>
      </c>
      <c r="BK28" s="35"/>
      <c r="BL28" s="12">
        <v>0</v>
      </c>
      <c r="BM28" s="12"/>
      <c r="BN28" s="12">
        <v>0</v>
      </c>
      <c r="BO28" s="12">
        <v>0</v>
      </c>
      <c r="BP28" s="32">
        <v>400</v>
      </c>
      <c r="BQ28" s="35"/>
      <c r="BR28" s="12"/>
      <c r="BS28" s="12">
        <f t="shared" si="8"/>
        <v>20857.1</v>
      </c>
      <c r="BT28" s="12">
        <f t="shared" si="9"/>
        <v>0</v>
      </c>
      <c r="BU28" s="12">
        <v>0</v>
      </c>
      <c r="BV28" s="12">
        <v>0</v>
      </c>
      <c r="BW28" s="12">
        <v>0</v>
      </c>
      <c r="BX28" s="12"/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4">
        <v>0</v>
      </c>
      <c r="CF28" s="35">
        <v>0</v>
      </c>
      <c r="CG28" s="35">
        <v>0</v>
      </c>
      <c r="CH28" s="12">
        <f t="shared" si="10"/>
        <v>0</v>
      </c>
      <c r="CI28" s="12">
        <f t="shared" si="11"/>
        <v>0</v>
      </c>
    </row>
    <row r="29" spans="2:87" s="8" customFormat="1" ht="21" customHeight="1">
      <c r="B29" s="9">
        <v>20</v>
      </c>
      <c r="C29" s="24" t="s">
        <v>59</v>
      </c>
      <c r="D29" s="10">
        <v>1149</v>
      </c>
      <c r="E29" s="10">
        <v>793.6</v>
      </c>
      <c r="F29" s="11">
        <f t="shared" si="0"/>
        <v>6669.3</v>
      </c>
      <c r="G29" s="11">
        <f t="shared" si="1"/>
        <v>0</v>
      </c>
      <c r="H29" s="12">
        <f t="shared" si="12"/>
        <v>0</v>
      </c>
      <c r="I29" s="12">
        <f t="shared" si="2"/>
        <v>3024</v>
      </c>
      <c r="J29" s="12">
        <f t="shared" si="3"/>
        <v>0</v>
      </c>
      <c r="K29" s="12">
        <f t="shared" si="13"/>
        <v>0</v>
      </c>
      <c r="L29" s="12">
        <f t="shared" si="4"/>
        <v>200</v>
      </c>
      <c r="M29" s="12">
        <f t="shared" si="5"/>
        <v>0</v>
      </c>
      <c r="N29" s="12">
        <f t="shared" si="14"/>
        <v>0</v>
      </c>
      <c r="O29" s="35">
        <v>0</v>
      </c>
      <c r="P29" s="35"/>
      <c r="Q29" s="32">
        <v>0</v>
      </c>
      <c r="R29" s="36">
        <v>370</v>
      </c>
      <c r="S29" s="35"/>
      <c r="T29" s="12">
        <f t="shared" si="15"/>
        <v>0</v>
      </c>
      <c r="U29" s="35">
        <v>200</v>
      </c>
      <c r="V29" s="35"/>
      <c r="W29" s="12">
        <f t="shared" si="16"/>
        <v>0</v>
      </c>
      <c r="X29" s="32">
        <v>0</v>
      </c>
      <c r="Y29" s="12"/>
      <c r="Z29" s="12">
        <v>100</v>
      </c>
      <c r="AA29" s="3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35">
        <v>3500</v>
      </c>
      <c r="AJ29" s="35"/>
      <c r="AK29" s="35">
        <v>145.3</v>
      </c>
      <c r="AL29" s="35"/>
      <c r="AM29" s="12">
        <v>0</v>
      </c>
      <c r="AN29" s="12">
        <v>0</v>
      </c>
      <c r="AO29" s="32">
        <v>0</v>
      </c>
      <c r="AP29" s="12">
        <v>0</v>
      </c>
      <c r="AQ29" s="12">
        <f t="shared" si="6"/>
        <v>2414</v>
      </c>
      <c r="AR29" s="12">
        <f t="shared" si="7"/>
        <v>0</v>
      </c>
      <c r="AS29" s="12">
        <f t="shared" si="18"/>
        <v>0</v>
      </c>
      <c r="AT29" s="35">
        <v>2414</v>
      </c>
      <c r="AU29" s="35"/>
      <c r="AV29" s="12">
        <v>0</v>
      </c>
      <c r="AW29" s="12">
        <v>0</v>
      </c>
      <c r="AX29" s="12">
        <v>0</v>
      </c>
      <c r="AY29" s="12">
        <v>0</v>
      </c>
      <c r="AZ29" s="35">
        <v>0</v>
      </c>
      <c r="BA29" s="35"/>
      <c r="BB29" s="13">
        <v>0</v>
      </c>
      <c r="BC29" s="12"/>
      <c r="BD29" s="35">
        <v>0</v>
      </c>
      <c r="BE29" s="12"/>
      <c r="BF29" s="12">
        <v>0</v>
      </c>
      <c r="BG29" s="35"/>
      <c r="BH29" s="12">
        <v>0</v>
      </c>
      <c r="BI29" s="35"/>
      <c r="BJ29" s="12">
        <v>0</v>
      </c>
      <c r="BK29" s="35"/>
      <c r="BL29" s="12">
        <v>0</v>
      </c>
      <c r="BM29" s="12"/>
      <c r="BN29" s="12">
        <v>0</v>
      </c>
      <c r="BO29" s="12">
        <v>0</v>
      </c>
      <c r="BP29" s="32">
        <v>40</v>
      </c>
      <c r="BQ29" s="35"/>
      <c r="BR29" s="12"/>
      <c r="BS29" s="12">
        <f t="shared" si="8"/>
        <v>6669.3</v>
      </c>
      <c r="BT29" s="12">
        <f t="shared" si="9"/>
        <v>0</v>
      </c>
      <c r="BU29" s="12">
        <v>0</v>
      </c>
      <c r="BV29" s="12">
        <v>0</v>
      </c>
      <c r="BW29" s="12">
        <v>0</v>
      </c>
      <c r="BX29" s="12"/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4">
        <v>0</v>
      </c>
      <c r="CF29" s="35">
        <v>0</v>
      </c>
      <c r="CG29" s="35">
        <v>0</v>
      </c>
      <c r="CH29" s="12">
        <f t="shared" si="10"/>
        <v>0</v>
      </c>
      <c r="CI29" s="12">
        <f t="shared" si="11"/>
        <v>0</v>
      </c>
    </row>
    <row r="30" spans="2:87" s="8" customFormat="1" ht="21" customHeight="1">
      <c r="B30" s="9">
        <v>21</v>
      </c>
      <c r="C30" s="24" t="s">
        <v>60</v>
      </c>
      <c r="D30" s="10">
        <v>1236.5</v>
      </c>
      <c r="E30" s="10">
        <v>618.6</v>
      </c>
      <c r="F30" s="11">
        <f t="shared" si="0"/>
        <v>24430.8</v>
      </c>
      <c r="G30" s="11">
        <f t="shared" si="1"/>
        <v>0</v>
      </c>
      <c r="H30" s="12">
        <f t="shared" si="12"/>
        <v>0</v>
      </c>
      <c r="I30" s="12">
        <f t="shared" si="2"/>
        <v>4590</v>
      </c>
      <c r="J30" s="12">
        <f t="shared" si="3"/>
        <v>0</v>
      </c>
      <c r="K30" s="12">
        <f t="shared" si="13"/>
        <v>0</v>
      </c>
      <c r="L30" s="12">
        <f t="shared" si="4"/>
        <v>2200</v>
      </c>
      <c r="M30" s="12">
        <f t="shared" si="5"/>
        <v>0</v>
      </c>
      <c r="N30" s="12">
        <f t="shared" si="14"/>
        <v>0</v>
      </c>
      <c r="O30" s="35">
        <v>0</v>
      </c>
      <c r="P30" s="35"/>
      <c r="Q30" s="32">
        <v>0</v>
      </c>
      <c r="R30" s="36">
        <v>2000</v>
      </c>
      <c r="S30" s="35"/>
      <c r="T30" s="12">
        <f t="shared" si="15"/>
        <v>0</v>
      </c>
      <c r="U30" s="35">
        <v>2200</v>
      </c>
      <c r="V30" s="35"/>
      <c r="W30" s="12">
        <f t="shared" si="16"/>
        <v>0</v>
      </c>
      <c r="X30" s="32">
        <v>140</v>
      </c>
      <c r="Y30" s="12"/>
      <c r="Z30" s="12">
        <f t="shared" si="17"/>
        <v>0</v>
      </c>
      <c r="AA30" s="3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35">
        <v>19840.8</v>
      </c>
      <c r="AJ30" s="35"/>
      <c r="AK30" s="35"/>
      <c r="AL30" s="35"/>
      <c r="AM30" s="12">
        <v>0</v>
      </c>
      <c r="AN30" s="12">
        <v>0</v>
      </c>
      <c r="AO30" s="32">
        <v>0</v>
      </c>
      <c r="AP30" s="12">
        <v>0</v>
      </c>
      <c r="AQ30" s="12">
        <f t="shared" si="6"/>
        <v>250</v>
      </c>
      <c r="AR30" s="12">
        <f t="shared" si="7"/>
        <v>0</v>
      </c>
      <c r="AS30" s="12">
        <f t="shared" si="18"/>
        <v>0</v>
      </c>
      <c r="AT30" s="35">
        <v>250</v>
      </c>
      <c r="AU30" s="35"/>
      <c r="AV30" s="12">
        <v>0</v>
      </c>
      <c r="AW30" s="12">
        <v>0</v>
      </c>
      <c r="AX30" s="12">
        <v>0</v>
      </c>
      <c r="AY30" s="12">
        <v>0</v>
      </c>
      <c r="AZ30" s="35">
        <v>0</v>
      </c>
      <c r="BA30" s="35"/>
      <c r="BB30" s="13">
        <v>0</v>
      </c>
      <c r="BC30" s="12"/>
      <c r="BD30" s="35">
        <v>0</v>
      </c>
      <c r="BE30" s="12"/>
      <c r="BF30" s="12">
        <v>0</v>
      </c>
      <c r="BG30" s="35"/>
      <c r="BH30" s="12">
        <v>0</v>
      </c>
      <c r="BI30" s="35"/>
      <c r="BJ30" s="12">
        <v>0</v>
      </c>
      <c r="BK30" s="35"/>
      <c r="BL30" s="12">
        <v>0</v>
      </c>
      <c r="BM30" s="12"/>
      <c r="BN30" s="12">
        <v>0</v>
      </c>
      <c r="BO30" s="12">
        <v>0</v>
      </c>
      <c r="BP30" s="32">
        <v>0</v>
      </c>
      <c r="BQ30" s="35"/>
      <c r="BR30" s="12"/>
      <c r="BS30" s="12">
        <f t="shared" si="8"/>
        <v>24430.8</v>
      </c>
      <c r="BT30" s="12">
        <f t="shared" si="9"/>
        <v>0</v>
      </c>
      <c r="BU30" s="12">
        <v>0</v>
      </c>
      <c r="BV30" s="12">
        <v>0</v>
      </c>
      <c r="BW30" s="12">
        <v>0</v>
      </c>
      <c r="BX30" s="12"/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4">
        <v>0</v>
      </c>
      <c r="CF30" s="35">
        <v>0</v>
      </c>
      <c r="CG30" s="35">
        <v>0</v>
      </c>
      <c r="CH30" s="12">
        <f t="shared" si="10"/>
        <v>0</v>
      </c>
      <c r="CI30" s="12">
        <f t="shared" si="11"/>
        <v>0</v>
      </c>
    </row>
    <row r="31" spans="2:87" s="8" customFormat="1" ht="21" customHeight="1">
      <c r="B31" s="9">
        <v>22</v>
      </c>
      <c r="C31" s="24" t="s">
        <v>61</v>
      </c>
      <c r="D31" s="10">
        <v>600</v>
      </c>
      <c r="E31" s="10">
        <v>576.3</v>
      </c>
      <c r="F31" s="11">
        <f t="shared" si="0"/>
        <v>9700</v>
      </c>
      <c r="G31" s="11">
        <f t="shared" si="1"/>
        <v>0</v>
      </c>
      <c r="H31" s="12">
        <f t="shared" si="12"/>
        <v>0</v>
      </c>
      <c r="I31" s="12">
        <f t="shared" si="2"/>
        <v>931.5</v>
      </c>
      <c r="J31" s="12">
        <f t="shared" si="3"/>
        <v>0</v>
      </c>
      <c r="K31" s="12">
        <f t="shared" si="13"/>
        <v>0</v>
      </c>
      <c r="L31" s="12">
        <f t="shared" si="4"/>
        <v>460</v>
      </c>
      <c r="M31" s="12">
        <f t="shared" si="5"/>
        <v>0</v>
      </c>
      <c r="N31" s="12">
        <f t="shared" si="14"/>
        <v>0</v>
      </c>
      <c r="O31" s="35">
        <v>13</v>
      </c>
      <c r="P31" s="35"/>
      <c r="Q31" s="12">
        <f>P31*100/O31</f>
        <v>0</v>
      </c>
      <c r="R31" s="36">
        <v>300</v>
      </c>
      <c r="S31" s="35"/>
      <c r="T31" s="12">
        <f t="shared" si="15"/>
        <v>0</v>
      </c>
      <c r="U31" s="35">
        <v>447</v>
      </c>
      <c r="V31" s="35"/>
      <c r="W31" s="12">
        <f t="shared" si="16"/>
        <v>0</v>
      </c>
      <c r="X31" s="32">
        <v>30</v>
      </c>
      <c r="Y31" s="12"/>
      <c r="Z31" s="12">
        <f t="shared" si="17"/>
        <v>0</v>
      </c>
      <c r="AA31" s="3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35">
        <v>8768.5</v>
      </c>
      <c r="AJ31" s="35"/>
      <c r="AK31" s="35"/>
      <c r="AL31" s="35"/>
      <c r="AM31" s="12">
        <v>0</v>
      </c>
      <c r="AN31" s="12">
        <v>0</v>
      </c>
      <c r="AO31" s="32">
        <v>0</v>
      </c>
      <c r="AP31" s="12">
        <v>0</v>
      </c>
      <c r="AQ31" s="12">
        <f t="shared" si="6"/>
        <v>141.5</v>
      </c>
      <c r="AR31" s="12">
        <f t="shared" si="7"/>
        <v>0</v>
      </c>
      <c r="AS31" s="12">
        <f t="shared" si="18"/>
        <v>0</v>
      </c>
      <c r="AT31" s="35">
        <v>141.5</v>
      </c>
      <c r="AU31" s="35"/>
      <c r="AV31" s="12">
        <v>0</v>
      </c>
      <c r="AW31" s="12">
        <v>0</v>
      </c>
      <c r="AX31" s="12">
        <v>0</v>
      </c>
      <c r="AY31" s="12">
        <v>0</v>
      </c>
      <c r="AZ31" s="35">
        <v>0</v>
      </c>
      <c r="BA31" s="35"/>
      <c r="BB31" s="13">
        <v>0</v>
      </c>
      <c r="BC31" s="12"/>
      <c r="BD31" s="35">
        <v>0</v>
      </c>
      <c r="BE31" s="12"/>
      <c r="BF31" s="12">
        <v>0</v>
      </c>
      <c r="BG31" s="35"/>
      <c r="BH31" s="12">
        <v>0</v>
      </c>
      <c r="BI31" s="35"/>
      <c r="BJ31" s="12">
        <v>0</v>
      </c>
      <c r="BK31" s="35"/>
      <c r="BL31" s="12">
        <v>0</v>
      </c>
      <c r="BM31" s="12"/>
      <c r="BN31" s="12">
        <v>0</v>
      </c>
      <c r="BO31" s="12">
        <v>0</v>
      </c>
      <c r="BP31" s="32">
        <v>0</v>
      </c>
      <c r="BQ31" s="35"/>
      <c r="BR31" s="12"/>
      <c r="BS31" s="12">
        <f t="shared" si="8"/>
        <v>9700</v>
      </c>
      <c r="BT31" s="12">
        <f t="shared" si="9"/>
        <v>0</v>
      </c>
      <c r="BU31" s="12">
        <v>0</v>
      </c>
      <c r="BV31" s="12">
        <v>0</v>
      </c>
      <c r="BW31" s="12">
        <v>0</v>
      </c>
      <c r="BX31" s="12"/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4">
        <v>0</v>
      </c>
      <c r="CF31" s="35">
        <v>0</v>
      </c>
      <c r="CG31" s="35">
        <v>0</v>
      </c>
      <c r="CH31" s="12">
        <f t="shared" si="10"/>
        <v>0</v>
      </c>
      <c r="CI31" s="12">
        <f t="shared" si="11"/>
        <v>0</v>
      </c>
    </row>
    <row r="32" spans="2:87" s="8" customFormat="1" ht="21" customHeight="1">
      <c r="B32" s="9">
        <v>23</v>
      </c>
      <c r="C32" s="24" t="s">
        <v>62</v>
      </c>
      <c r="D32" s="10">
        <v>4</v>
      </c>
      <c r="E32" s="10">
        <v>2305.9</v>
      </c>
      <c r="F32" s="11">
        <f t="shared" si="0"/>
        <v>23550.3</v>
      </c>
      <c r="G32" s="11">
        <f t="shared" si="1"/>
        <v>0</v>
      </c>
      <c r="H32" s="12">
        <f t="shared" si="12"/>
        <v>0</v>
      </c>
      <c r="I32" s="12">
        <f t="shared" si="2"/>
        <v>3714</v>
      </c>
      <c r="J32" s="12">
        <f t="shared" si="3"/>
        <v>0</v>
      </c>
      <c r="K32" s="12">
        <f t="shared" si="13"/>
        <v>0</v>
      </c>
      <c r="L32" s="12">
        <f t="shared" si="4"/>
        <v>800</v>
      </c>
      <c r="M32" s="12">
        <f t="shared" si="5"/>
        <v>0</v>
      </c>
      <c r="N32" s="12">
        <f t="shared" si="14"/>
        <v>0</v>
      </c>
      <c r="O32" s="35">
        <v>14.7</v>
      </c>
      <c r="P32" s="35"/>
      <c r="Q32" s="12">
        <f>P32*100/O32</f>
        <v>0</v>
      </c>
      <c r="R32" s="36">
        <v>1400</v>
      </c>
      <c r="S32" s="35"/>
      <c r="T32" s="12">
        <f t="shared" si="15"/>
        <v>0</v>
      </c>
      <c r="U32" s="35">
        <v>785.3</v>
      </c>
      <c r="V32" s="35"/>
      <c r="W32" s="12">
        <f t="shared" si="16"/>
        <v>0</v>
      </c>
      <c r="X32" s="32">
        <v>24</v>
      </c>
      <c r="Y32" s="12"/>
      <c r="Z32" s="12">
        <f t="shared" si="17"/>
        <v>0</v>
      </c>
      <c r="AA32" s="3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35">
        <v>14507</v>
      </c>
      <c r="AJ32" s="35"/>
      <c r="AK32" s="35">
        <v>329.3</v>
      </c>
      <c r="AL32" s="35"/>
      <c r="AM32" s="12">
        <v>0</v>
      </c>
      <c r="AN32" s="12">
        <v>0</v>
      </c>
      <c r="AO32" s="32">
        <v>0</v>
      </c>
      <c r="AP32" s="12">
        <v>0</v>
      </c>
      <c r="AQ32" s="12">
        <f t="shared" si="6"/>
        <v>750</v>
      </c>
      <c r="AR32" s="12">
        <f t="shared" si="7"/>
        <v>0</v>
      </c>
      <c r="AS32" s="12">
        <f t="shared" si="18"/>
        <v>0</v>
      </c>
      <c r="AT32" s="35">
        <v>700</v>
      </c>
      <c r="AU32" s="35"/>
      <c r="AV32" s="12">
        <v>0</v>
      </c>
      <c r="AW32" s="12">
        <v>0</v>
      </c>
      <c r="AX32" s="12">
        <v>0</v>
      </c>
      <c r="AY32" s="12">
        <v>0</v>
      </c>
      <c r="AZ32" s="35">
        <v>50</v>
      </c>
      <c r="BA32" s="35"/>
      <c r="BB32" s="13">
        <v>0</v>
      </c>
      <c r="BC32" s="12"/>
      <c r="BD32" s="35">
        <v>0</v>
      </c>
      <c r="BE32" s="12"/>
      <c r="BF32" s="12">
        <v>0</v>
      </c>
      <c r="BG32" s="35"/>
      <c r="BH32" s="12">
        <v>0</v>
      </c>
      <c r="BI32" s="35"/>
      <c r="BJ32" s="12">
        <v>0</v>
      </c>
      <c r="BK32" s="35"/>
      <c r="BL32" s="12">
        <v>0</v>
      </c>
      <c r="BM32" s="12"/>
      <c r="BN32" s="12">
        <v>5000</v>
      </c>
      <c r="BO32" s="12"/>
      <c r="BP32" s="32">
        <v>740</v>
      </c>
      <c r="BQ32" s="35"/>
      <c r="BR32" s="12"/>
      <c r="BS32" s="12">
        <f t="shared" si="8"/>
        <v>23550.3</v>
      </c>
      <c r="BT32" s="12">
        <f t="shared" si="9"/>
        <v>0</v>
      </c>
      <c r="BU32" s="12">
        <v>0</v>
      </c>
      <c r="BV32" s="12">
        <v>0</v>
      </c>
      <c r="BW32" s="12">
        <v>0</v>
      </c>
      <c r="BX32" s="12"/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4">
        <v>0</v>
      </c>
      <c r="CF32" s="35">
        <v>0</v>
      </c>
      <c r="CG32" s="35">
        <v>0</v>
      </c>
      <c r="CH32" s="12">
        <f t="shared" si="10"/>
        <v>0</v>
      </c>
      <c r="CI32" s="12">
        <f t="shared" si="11"/>
        <v>0</v>
      </c>
    </row>
    <row r="33" spans="2:87" s="8" customFormat="1" ht="21" customHeight="1">
      <c r="B33" s="9">
        <v>24</v>
      </c>
      <c r="C33" s="24" t="s">
        <v>63</v>
      </c>
      <c r="D33" s="10">
        <v>2241.1</v>
      </c>
      <c r="E33" s="10">
        <v>4662.4</v>
      </c>
      <c r="F33" s="11">
        <f t="shared" si="0"/>
        <v>93661.2</v>
      </c>
      <c r="G33" s="11">
        <f t="shared" si="1"/>
        <v>386</v>
      </c>
      <c r="H33" s="12">
        <f t="shared" si="12"/>
        <v>0.41212369689903616</v>
      </c>
      <c r="I33" s="12">
        <f t="shared" si="2"/>
        <v>7324.6</v>
      </c>
      <c r="J33" s="12">
        <f t="shared" si="3"/>
        <v>0</v>
      </c>
      <c r="K33" s="12">
        <f t="shared" si="13"/>
        <v>0</v>
      </c>
      <c r="L33" s="12">
        <f t="shared" si="4"/>
        <v>4436.7</v>
      </c>
      <c r="M33" s="12">
        <f t="shared" si="5"/>
        <v>0</v>
      </c>
      <c r="N33" s="12">
        <f t="shared" si="14"/>
        <v>0</v>
      </c>
      <c r="O33" s="35">
        <v>345.3</v>
      </c>
      <c r="P33" s="35"/>
      <c r="Q33" s="12">
        <f>P33*100/O33</f>
        <v>0</v>
      </c>
      <c r="R33" s="36">
        <v>2032</v>
      </c>
      <c r="S33" s="35"/>
      <c r="T33" s="12">
        <f t="shared" si="15"/>
        <v>0</v>
      </c>
      <c r="U33" s="35">
        <v>4091.4</v>
      </c>
      <c r="V33" s="35"/>
      <c r="W33" s="12">
        <f t="shared" si="16"/>
        <v>0</v>
      </c>
      <c r="X33" s="32">
        <v>137.2</v>
      </c>
      <c r="Y33" s="12"/>
      <c r="Z33" s="12">
        <f t="shared" si="17"/>
        <v>0</v>
      </c>
      <c r="AA33" s="3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35">
        <v>85536.6</v>
      </c>
      <c r="AJ33" s="35"/>
      <c r="AK33" s="35"/>
      <c r="AL33" s="35"/>
      <c r="AM33" s="12">
        <v>0</v>
      </c>
      <c r="AN33" s="12">
        <v>0</v>
      </c>
      <c r="AO33" s="32">
        <v>0</v>
      </c>
      <c r="AP33" s="12">
        <v>0</v>
      </c>
      <c r="AQ33" s="12">
        <f t="shared" si="6"/>
        <v>713</v>
      </c>
      <c r="AR33" s="12">
        <f t="shared" si="7"/>
        <v>0</v>
      </c>
      <c r="AS33" s="12">
        <f t="shared" si="18"/>
        <v>0</v>
      </c>
      <c r="AT33" s="35">
        <v>713</v>
      </c>
      <c r="AU33" s="35"/>
      <c r="AV33" s="12">
        <v>0</v>
      </c>
      <c r="AW33" s="12">
        <v>0</v>
      </c>
      <c r="AX33" s="12">
        <v>0</v>
      </c>
      <c r="AY33" s="12">
        <v>0</v>
      </c>
      <c r="AZ33" s="35">
        <v>0</v>
      </c>
      <c r="BA33" s="35"/>
      <c r="BB33" s="13">
        <v>0</v>
      </c>
      <c r="BC33" s="12"/>
      <c r="BD33" s="35">
        <v>800</v>
      </c>
      <c r="BE33" s="12"/>
      <c r="BF33" s="12">
        <v>0</v>
      </c>
      <c r="BG33" s="35"/>
      <c r="BH33" s="12">
        <v>5.7</v>
      </c>
      <c r="BI33" s="35"/>
      <c r="BJ33" s="12">
        <v>0</v>
      </c>
      <c r="BK33" s="35"/>
      <c r="BL33" s="12">
        <v>0</v>
      </c>
      <c r="BM33" s="12"/>
      <c r="BN33" s="12">
        <v>0</v>
      </c>
      <c r="BO33" s="12">
        <v>386</v>
      </c>
      <c r="BP33" s="32">
        <v>0</v>
      </c>
      <c r="BQ33" s="35"/>
      <c r="BR33" s="12"/>
      <c r="BS33" s="12">
        <f t="shared" si="8"/>
        <v>93661.2</v>
      </c>
      <c r="BT33" s="12">
        <f t="shared" si="9"/>
        <v>386</v>
      </c>
      <c r="BU33" s="12">
        <v>0</v>
      </c>
      <c r="BV33" s="12">
        <v>0</v>
      </c>
      <c r="BW33" s="12">
        <v>0</v>
      </c>
      <c r="BX33" s="12"/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4">
        <v>0</v>
      </c>
      <c r="CF33" s="35">
        <v>0</v>
      </c>
      <c r="CG33" s="35">
        <v>0</v>
      </c>
      <c r="CH33" s="12">
        <f t="shared" si="10"/>
        <v>0</v>
      </c>
      <c r="CI33" s="12">
        <f t="shared" si="11"/>
        <v>0</v>
      </c>
    </row>
    <row r="34" spans="2:87" s="8" customFormat="1" ht="21" customHeight="1">
      <c r="B34" s="9">
        <v>25</v>
      </c>
      <c r="C34" s="24" t="s">
        <v>64</v>
      </c>
      <c r="D34" s="10">
        <v>1822.1</v>
      </c>
      <c r="E34" s="10">
        <v>3812.8</v>
      </c>
      <c r="F34" s="11">
        <f t="shared" si="0"/>
        <v>18676.4</v>
      </c>
      <c r="G34" s="11">
        <f t="shared" si="1"/>
        <v>0</v>
      </c>
      <c r="H34" s="12">
        <f t="shared" si="12"/>
        <v>0</v>
      </c>
      <c r="I34" s="12">
        <f t="shared" si="2"/>
        <v>3091</v>
      </c>
      <c r="J34" s="12">
        <f t="shared" si="3"/>
        <v>0</v>
      </c>
      <c r="K34" s="12">
        <f t="shared" si="13"/>
        <v>0</v>
      </c>
      <c r="L34" s="12">
        <f t="shared" si="4"/>
        <v>897</v>
      </c>
      <c r="M34" s="12">
        <f t="shared" si="5"/>
        <v>0</v>
      </c>
      <c r="N34" s="12">
        <f t="shared" si="14"/>
        <v>0</v>
      </c>
      <c r="O34" s="35">
        <v>58.6</v>
      </c>
      <c r="P34" s="35"/>
      <c r="Q34" s="12">
        <f>P34*100/O34</f>
        <v>0</v>
      </c>
      <c r="R34" s="36">
        <v>1417.6</v>
      </c>
      <c r="S34" s="35"/>
      <c r="T34" s="12">
        <f t="shared" si="15"/>
        <v>0</v>
      </c>
      <c r="U34" s="35">
        <v>838.4</v>
      </c>
      <c r="V34" s="35"/>
      <c r="W34" s="12">
        <f t="shared" si="16"/>
        <v>0</v>
      </c>
      <c r="X34" s="32">
        <v>20</v>
      </c>
      <c r="Y34" s="12"/>
      <c r="Z34" s="12">
        <f t="shared" si="17"/>
        <v>0</v>
      </c>
      <c r="AA34" s="3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35">
        <v>15585.4</v>
      </c>
      <c r="AJ34" s="35"/>
      <c r="AK34" s="35"/>
      <c r="AL34" s="35"/>
      <c r="AM34" s="12">
        <v>0</v>
      </c>
      <c r="AN34" s="12">
        <v>0</v>
      </c>
      <c r="AO34" s="32">
        <v>0</v>
      </c>
      <c r="AP34" s="12">
        <v>0</v>
      </c>
      <c r="AQ34" s="12">
        <f t="shared" si="6"/>
        <v>756.4</v>
      </c>
      <c r="AR34" s="12">
        <f t="shared" si="7"/>
        <v>0</v>
      </c>
      <c r="AS34" s="12">
        <f t="shared" si="18"/>
        <v>0</v>
      </c>
      <c r="AT34" s="35">
        <v>756.4</v>
      </c>
      <c r="AU34" s="35"/>
      <c r="AV34" s="12">
        <v>0</v>
      </c>
      <c r="AW34" s="12">
        <v>0</v>
      </c>
      <c r="AX34" s="12">
        <v>0</v>
      </c>
      <c r="AY34" s="12">
        <v>0</v>
      </c>
      <c r="AZ34" s="35">
        <v>0</v>
      </c>
      <c r="BA34" s="35"/>
      <c r="BB34" s="13">
        <v>0</v>
      </c>
      <c r="BC34" s="12"/>
      <c r="BD34" s="35">
        <v>0</v>
      </c>
      <c r="BE34" s="12"/>
      <c r="BF34" s="12">
        <v>0</v>
      </c>
      <c r="BG34" s="35"/>
      <c r="BH34" s="12">
        <v>0</v>
      </c>
      <c r="BI34" s="35"/>
      <c r="BJ34" s="12">
        <v>0</v>
      </c>
      <c r="BK34" s="35"/>
      <c r="BL34" s="12">
        <v>0</v>
      </c>
      <c r="BM34" s="12"/>
      <c r="BN34" s="12">
        <v>0</v>
      </c>
      <c r="BO34" s="12">
        <v>0</v>
      </c>
      <c r="BP34" s="32">
        <v>0</v>
      </c>
      <c r="BQ34" s="35"/>
      <c r="BR34" s="12"/>
      <c r="BS34" s="12">
        <f t="shared" si="8"/>
        <v>18676.4</v>
      </c>
      <c r="BT34" s="12">
        <f t="shared" si="9"/>
        <v>0</v>
      </c>
      <c r="BU34" s="12">
        <v>0</v>
      </c>
      <c r="BV34" s="12">
        <v>0</v>
      </c>
      <c r="BW34" s="12">
        <v>0</v>
      </c>
      <c r="BX34" s="12"/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4">
        <v>0</v>
      </c>
      <c r="CF34" s="35">
        <v>0</v>
      </c>
      <c r="CG34" s="35">
        <v>0</v>
      </c>
      <c r="CH34" s="12">
        <f t="shared" si="10"/>
        <v>0</v>
      </c>
      <c r="CI34" s="12">
        <f t="shared" si="11"/>
        <v>0</v>
      </c>
    </row>
    <row r="35" spans="2:87" s="8" customFormat="1" ht="21" customHeight="1">
      <c r="B35" s="9">
        <v>26</v>
      </c>
      <c r="C35" s="24" t="s">
        <v>65</v>
      </c>
      <c r="D35" s="10">
        <v>0</v>
      </c>
      <c r="E35" s="10">
        <v>181.6</v>
      </c>
      <c r="F35" s="11">
        <f t="shared" si="0"/>
        <v>16024.4</v>
      </c>
      <c r="G35" s="11">
        <f t="shared" si="1"/>
        <v>0</v>
      </c>
      <c r="H35" s="12">
        <f t="shared" si="12"/>
        <v>0</v>
      </c>
      <c r="I35" s="12">
        <f t="shared" si="2"/>
        <v>2265.1</v>
      </c>
      <c r="J35" s="12">
        <f t="shared" si="3"/>
        <v>0</v>
      </c>
      <c r="K35" s="12">
        <f t="shared" si="13"/>
        <v>0</v>
      </c>
      <c r="L35" s="12">
        <f t="shared" si="4"/>
        <v>1065.1</v>
      </c>
      <c r="M35" s="12">
        <f t="shared" si="5"/>
        <v>0</v>
      </c>
      <c r="N35" s="12">
        <f t="shared" si="14"/>
        <v>0</v>
      </c>
      <c r="O35" s="35">
        <v>0</v>
      </c>
      <c r="P35" s="35"/>
      <c r="Q35" s="32">
        <v>0</v>
      </c>
      <c r="R35" s="36">
        <v>800</v>
      </c>
      <c r="S35" s="35"/>
      <c r="T35" s="12">
        <f t="shared" si="15"/>
        <v>0</v>
      </c>
      <c r="U35" s="35">
        <v>1065.1</v>
      </c>
      <c r="V35" s="35"/>
      <c r="W35" s="12">
        <f t="shared" si="16"/>
        <v>0</v>
      </c>
      <c r="X35" s="32">
        <v>50</v>
      </c>
      <c r="Y35" s="12"/>
      <c r="Z35" s="12">
        <f t="shared" si="17"/>
        <v>0</v>
      </c>
      <c r="AA35" s="3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35">
        <v>13759.3</v>
      </c>
      <c r="AJ35" s="35"/>
      <c r="AK35" s="35"/>
      <c r="AL35" s="35"/>
      <c r="AM35" s="12">
        <v>0</v>
      </c>
      <c r="AN35" s="12">
        <v>0</v>
      </c>
      <c r="AO35" s="32">
        <v>0</v>
      </c>
      <c r="AP35" s="12">
        <v>0</v>
      </c>
      <c r="AQ35" s="12">
        <f t="shared" si="6"/>
        <v>350</v>
      </c>
      <c r="AR35" s="12">
        <f t="shared" si="7"/>
        <v>0</v>
      </c>
      <c r="AS35" s="12">
        <f t="shared" si="18"/>
        <v>0</v>
      </c>
      <c r="AT35" s="35">
        <v>350</v>
      </c>
      <c r="AU35" s="35"/>
      <c r="AV35" s="12">
        <v>0</v>
      </c>
      <c r="AW35" s="12">
        <v>0</v>
      </c>
      <c r="AX35" s="12">
        <v>0</v>
      </c>
      <c r="AY35" s="12">
        <v>0</v>
      </c>
      <c r="AZ35" s="35">
        <v>0</v>
      </c>
      <c r="BA35" s="35"/>
      <c r="BB35" s="13">
        <v>0</v>
      </c>
      <c r="BC35" s="12"/>
      <c r="BD35" s="35">
        <v>0</v>
      </c>
      <c r="BE35" s="12"/>
      <c r="BF35" s="12">
        <v>0</v>
      </c>
      <c r="BG35" s="35"/>
      <c r="BH35" s="12">
        <v>0</v>
      </c>
      <c r="BI35" s="35"/>
      <c r="BJ35" s="12">
        <v>0</v>
      </c>
      <c r="BK35" s="35"/>
      <c r="BL35" s="12">
        <v>0</v>
      </c>
      <c r="BM35" s="12"/>
      <c r="BN35" s="12">
        <v>0</v>
      </c>
      <c r="BO35" s="12">
        <v>0</v>
      </c>
      <c r="BP35" s="32">
        <v>0</v>
      </c>
      <c r="BQ35" s="35"/>
      <c r="BR35" s="12"/>
      <c r="BS35" s="12">
        <f t="shared" si="8"/>
        <v>16024.4</v>
      </c>
      <c r="BT35" s="12">
        <f t="shared" si="9"/>
        <v>0</v>
      </c>
      <c r="BU35" s="12">
        <v>0</v>
      </c>
      <c r="BV35" s="12">
        <v>0</v>
      </c>
      <c r="BW35" s="12">
        <v>0</v>
      </c>
      <c r="BX35" s="12"/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4">
        <v>0</v>
      </c>
      <c r="CF35" s="35">
        <v>0</v>
      </c>
      <c r="CG35" s="35">
        <v>0</v>
      </c>
      <c r="CH35" s="12">
        <f t="shared" si="10"/>
        <v>0</v>
      </c>
      <c r="CI35" s="12">
        <f t="shared" si="11"/>
        <v>0</v>
      </c>
    </row>
    <row r="36" spans="2:87" s="8" customFormat="1" ht="21" customHeight="1">
      <c r="B36" s="9">
        <v>27</v>
      </c>
      <c r="C36" s="37" t="s">
        <v>66</v>
      </c>
      <c r="D36" s="10">
        <v>2006.3</v>
      </c>
      <c r="E36" s="10">
        <v>742.8</v>
      </c>
      <c r="F36" s="11">
        <f t="shared" si="0"/>
        <v>8147.2</v>
      </c>
      <c r="G36" s="11">
        <f t="shared" si="1"/>
        <v>0</v>
      </c>
      <c r="H36" s="12">
        <f t="shared" si="12"/>
        <v>0</v>
      </c>
      <c r="I36" s="12">
        <f t="shared" si="2"/>
        <v>1140</v>
      </c>
      <c r="J36" s="12">
        <f t="shared" si="3"/>
        <v>0</v>
      </c>
      <c r="K36" s="12">
        <f t="shared" si="13"/>
        <v>0</v>
      </c>
      <c r="L36" s="12">
        <f t="shared" si="4"/>
        <v>400</v>
      </c>
      <c r="M36" s="12">
        <f t="shared" si="5"/>
        <v>0</v>
      </c>
      <c r="N36" s="12">
        <f t="shared" si="14"/>
        <v>0</v>
      </c>
      <c r="O36" s="35">
        <v>0</v>
      </c>
      <c r="P36" s="35"/>
      <c r="Q36" s="32">
        <v>0</v>
      </c>
      <c r="R36" s="36">
        <v>560</v>
      </c>
      <c r="S36" s="35"/>
      <c r="T36" s="12">
        <f t="shared" si="15"/>
        <v>0</v>
      </c>
      <c r="U36" s="35">
        <v>400</v>
      </c>
      <c r="V36" s="35"/>
      <c r="W36" s="12">
        <f t="shared" si="16"/>
        <v>0</v>
      </c>
      <c r="X36" s="32">
        <v>0</v>
      </c>
      <c r="Y36" s="12"/>
      <c r="Z36" s="12"/>
      <c r="AA36" s="3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35">
        <v>7007.2</v>
      </c>
      <c r="AJ36" s="35"/>
      <c r="AK36" s="35"/>
      <c r="AL36" s="35"/>
      <c r="AM36" s="12">
        <v>0</v>
      </c>
      <c r="AN36" s="12">
        <v>0</v>
      </c>
      <c r="AO36" s="32">
        <v>0</v>
      </c>
      <c r="AP36" s="12">
        <v>0</v>
      </c>
      <c r="AQ36" s="12">
        <f t="shared" si="6"/>
        <v>180</v>
      </c>
      <c r="AR36" s="12">
        <f t="shared" si="7"/>
        <v>0</v>
      </c>
      <c r="AS36" s="12">
        <f t="shared" si="18"/>
        <v>0</v>
      </c>
      <c r="AT36" s="35">
        <v>180</v>
      </c>
      <c r="AU36" s="35"/>
      <c r="AV36" s="12">
        <v>0</v>
      </c>
      <c r="AW36" s="12">
        <v>0</v>
      </c>
      <c r="AX36" s="12">
        <v>0</v>
      </c>
      <c r="AY36" s="12">
        <v>0</v>
      </c>
      <c r="AZ36" s="35">
        <v>0</v>
      </c>
      <c r="BA36" s="35"/>
      <c r="BB36" s="13">
        <v>0</v>
      </c>
      <c r="BC36" s="12"/>
      <c r="BD36" s="35">
        <v>0</v>
      </c>
      <c r="BE36" s="12"/>
      <c r="BF36" s="12">
        <v>0</v>
      </c>
      <c r="BG36" s="35"/>
      <c r="BH36" s="12">
        <v>0</v>
      </c>
      <c r="BI36" s="35"/>
      <c r="BJ36" s="12">
        <v>0</v>
      </c>
      <c r="BK36" s="35"/>
      <c r="BL36" s="12">
        <v>0</v>
      </c>
      <c r="BM36" s="12"/>
      <c r="BN36" s="12">
        <v>0</v>
      </c>
      <c r="BO36" s="12">
        <v>0</v>
      </c>
      <c r="BP36" s="32">
        <v>0</v>
      </c>
      <c r="BQ36" s="35"/>
      <c r="BR36" s="12"/>
      <c r="BS36" s="12">
        <f t="shared" si="8"/>
        <v>8147.2</v>
      </c>
      <c r="BT36" s="12">
        <f t="shared" si="9"/>
        <v>0</v>
      </c>
      <c r="BU36" s="12">
        <v>0</v>
      </c>
      <c r="BV36" s="12">
        <v>0</v>
      </c>
      <c r="BW36" s="12">
        <v>0</v>
      </c>
      <c r="BX36" s="12"/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4">
        <v>0</v>
      </c>
      <c r="CF36" s="35">
        <v>0</v>
      </c>
      <c r="CG36" s="35">
        <v>0</v>
      </c>
      <c r="CH36" s="12">
        <f t="shared" si="10"/>
        <v>0</v>
      </c>
      <c r="CI36" s="12">
        <f t="shared" si="11"/>
        <v>0</v>
      </c>
    </row>
    <row r="37" spans="2:87" s="8" customFormat="1" ht="21" customHeight="1">
      <c r="B37" s="9">
        <v>28</v>
      </c>
      <c r="C37" s="37" t="s">
        <v>67</v>
      </c>
      <c r="D37" s="10">
        <v>0</v>
      </c>
      <c r="E37" s="10">
        <v>291.1</v>
      </c>
      <c r="F37" s="11">
        <f t="shared" si="0"/>
        <v>4094</v>
      </c>
      <c r="G37" s="11">
        <f t="shared" si="1"/>
        <v>0</v>
      </c>
      <c r="H37" s="12">
        <f t="shared" si="12"/>
        <v>0</v>
      </c>
      <c r="I37" s="12">
        <f t="shared" si="2"/>
        <v>297.8</v>
      </c>
      <c r="J37" s="12">
        <f t="shared" si="3"/>
        <v>0</v>
      </c>
      <c r="K37" s="12">
        <f t="shared" si="13"/>
        <v>0</v>
      </c>
      <c r="L37" s="12">
        <f t="shared" si="4"/>
        <v>116.8</v>
      </c>
      <c r="M37" s="12">
        <f t="shared" si="5"/>
        <v>0</v>
      </c>
      <c r="N37" s="12">
        <f t="shared" si="14"/>
        <v>0</v>
      </c>
      <c r="O37" s="35">
        <v>0</v>
      </c>
      <c r="P37" s="35"/>
      <c r="Q37" s="32">
        <v>0</v>
      </c>
      <c r="R37" s="36">
        <v>146</v>
      </c>
      <c r="S37" s="35"/>
      <c r="T37" s="12">
        <f t="shared" si="15"/>
        <v>0</v>
      </c>
      <c r="U37" s="35">
        <v>116.8</v>
      </c>
      <c r="V37" s="35"/>
      <c r="W37" s="12">
        <f t="shared" si="16"/>
        <v>0</v>
      </c>
      <c r="X37" s="32">
        <v>0</v>
      </c>
      <c r="Y37" s="12"/>
      <c r="Z37" s="12">
        <v>100</v>
      </c>
      <c r="AA37" s="3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35">
        <v>3669.2</v>
      </c>
      <c r="AJ37" s="35"/>
      <c r="AK37" s="35">
        <v>127</v>
      </c>
      <c r="AL37" s="35"/>
      <c r="AM37" s="12">
        <v>0</v>
      </c>
      <c r="AN37" s="12">
        <v>0</v>
      </c>
      <c r="AO37" s="32">
        <v>0</v>
      </c>
      <c r="AP37" s="12">
        <v>0</v>
      </c>
      <c r="AQ37" s="12">
        <f t="shared" si="6"/>
        <v>35</v>
      </c>
      <c r="AR37" s="12">
        <f t="shared" si="7"/>
        <v>0</v>
      </c>
      <c r="AS37" s="12">
        <f t="shared" si="18"/>
        <v>0</v>
      </c>
      <c r="AT37" s="35">
        <v>35</v>
      </c>
      <c r="AU37" s="35"/>
      <c r="AV37" s="12">
        <v>0</v>
      </c>
      <c r="AW37" s="12">
        <v>0</v>
      </c>
      <c r="AX37" s="12">
        <v>0</v>
      </c>
      <c r="AY37" s="12">
        <v>0</v>
      </c>
      <c r="AZ37" s="35">
        <v>0</v>
      </c>
      <c r="BA37" s="35"/>
      <c r="BB37" s="13">
        <v>0</v>
      </c>
      <c r="BC37" s="12"/>
      <c r="BD37" s="35">
        <v>0</v>
      </c>
      <c r="BE37" s="12"/>
      <c r="BF37" s="12">
        <v>0</v>
      </c>
      <c r="BG37" s="35"/>
      <c r="BH37" s="12">
        <v>0</v>
      </c>
      <c r="BI37" s="35"/>
      <c r="BJ37" s="12">
        <v>0</v>
      </c>
      <c r="BK37" s="35"/>
      <c r="BL37" s="12">
        <v>0</v>
      </c>
      <c r="BM37" s="12"/>
      <c r="BN37" s="12">
        <v>0</v>
      </c>
      <c r="BO37" s="12">
        <v>0</v>
      </c>
      <c r="BP37" s="32">
        <v>0</v>
      </c>
      <c r="BQ37" s="35"/>
      <c r="BR37" s="12"/>
      <c r="BS37" s="12">
        <f t="shared" si="8"/>
        <v>4094</v>
      </c>
      <c r="BT37" s="12">
        <f t="shared" si="9"/>
        <v>0</v>
      </c>
      <c r="BU37" s="12">
        <v>0</v>
      </c>
      <c r="BV37" s="12">
        <v>0</v>
      </c>
      <c r="BW37" s="12">
        <v>0</v>
      </c>
      <c r="BX37" s="12"/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4">
        <v>0</v>
      </c>
      <c r="CF37" s="35">
        <v>0</v>
      </c>
      <c r="CG37" s="35">
        <v>0</v>
      </c>
      <c r="CH37" s="12">
        <f t="shared" si="10"/>
        <v>0</v>
      </c>
      <c r="CI37" s="12">
        <f t="shared" si="11"/>
        <v>0</v>
      </c>
    </row>
    <row r="38" spans="2:87" s="39" customFormat="1" ht="21" customHeight="1">
      <c r="B38" s="9">
        <v>29</v>
      </c>
      <c r="C38" s="37" t="s">
        <v>68</v>
      </c>
      <c r="D38" s="38">
        <v>3.4</v>
      </c>
      <c r="E38" s="38">
        <v>226.3</v>
      </c>
      <c r="F38" s="12">
        <f t="shared" si="0"/>
        <v>5737.6</v>
      </c>
      <c r="G38" s="12">
        <f t="shared" si="1"/>
        <v>0</v>
      </c>
      <c r="H38" s="12">
        <f t="shared" si="12"/>
        <v>0</v>
      </c>
      <c r="I38" s="12">
        <f t="shared" si="2"/>
        <v>2054</v>
      </c>
      <c r="J38" s="12">
        <f t="shared" si="3"/>
        <v>0</v>
      </c>
      <c r="K38" s="12">
        <f t="shared" si="13"/>
        <v>0</v>
      </c>
      <c r="L38" s="12">
        <f t="shared" si="4"/>
        <v>300</v>
      </c>
      <c r="M38" s="12">
        <f t="shared" si="5"/>
        <v>0</v>
      </c>
      <c r="N38" s="12">
        <f t="shared" si="14"/>
        <v>0</v>
      </c>
      <c r="O38" s="35">
        <v>0</v>
      </c>
      <c r="P38" s="35"/>
      <c r="Q38" s="32">
        <v>0</v>
      </c>
      <c r="R38" s="36">
        <v>1110</v>
      </c>
      <c r="S38" s="35"/>
      <c r="T38" s="12">
        <f t="shared" si="15"/>
        <v>0</v>
      </c>
      <c r="U38" s="35">
        <v>300</v>
      </c>
      <c r="V38" s="35"/>
      <c r="W38" s="12">
        <f t="shared" si="16"/>
        <v>0</v>
      </c>
      <c r="X38" s="32">
        <v>0</v>
      </c>
      <c r="Y38" s="12"/>
      <c r="Z38" s="12" t="e">
        <f t="shared" si="17"/>
        <v>#DIV/0!</v>
      </c>
      <c r="AA38" s="3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35">
        <v>3500</v>
      </c>
      <c r="AJ38" s="35"/>
      <c r="AK38" s="35">
        <v>183.6</v>
      </c>
      <c r="AL38" s="35"/>
      <c r="AM38" s="12">
        <v>0</v>
      </c>
      <c r="AN38" s="12">
        <v>0</v>
      </c>
      <c r="AO38" s="32">
        <v>0</v>
      </c>
      <c r="AP38" s="12">
        <v>0</v>
      </c>
      <c r="AQ38" s="12">
        <f t="shared" si="6"/>
        <v>394</v>
      </c>
      <c r="AR38" s="12">
        <f t="shared" si="7"/>
        <v>0</v>
      </c>
      <c r="AS38" s="12">
        <f t="shared" si="18"/>
        <v>0</v>
      </c>
      <c r="AT38" s="35">
        <v>250</v>
      </c>
      <c r="AU38" s="35"/>
      <c r="AV38" s="12">
        <v>0</v>
      </c>
      <c r="AW38" s="12">
        <v>0</v>
      </c>
      <c r="AX38" s="12">
        <v>0</v>
      </c>
      <c r="AY38" s="12">
        <v>0</v>
      </c>
      <c r="AZ38" s="35">
        <v>144</v>
      </c>
      <c r="BA38" s="35"/>
      <c r="BB38" s="32">
        <v>0</v>
      </c>
      <c r="BC38" s="12"/>
      <c r="BD38" s="35">
        <v>0</v>
      </c>
      <c r="BE38" s="12"/>
      <c r="BF38" s="12">
        <v>0</v>
      </c>
      <c r="BG38" s="35"/>
      <c r="BH38" s="12">
        <v>0</v>
      </c>
      <c r="BI38" s="35"/>
      <c r="BJ38" s="12">
        <v>0</v>
      </c>
      <c r="BK38" s="35"/>
      <c r="BL38" s="12">
        <v>0</v>
      </c>
      <c r="BM38" s="12"/>
      <c r="BN38" s="12">
        <v>0</v>
      </c>
      <c r="BO38" s="12">
        <v>0</v>
      </c>
      <c r="BP38" s="32">
        <v>250</v>
      </c>
      <c r="BQ38" s="35"/>
      <c r="BR38" s="12"/>
      <c r="BS38" s="12">
        <f t="shared" si="8"/>
        <v>5737.6</v>
      </c>
      <c r="BT38" s="12">
        <f t="shared" si="9"/>
        <v>0</v>
      </c>
      <c r="BU38" s="12">
        <v>0</v>
      </c>
      <c r="BV38" s="12">
        <v>0</v>
      </c>
      <c r="BW38" s="12">
        <v>0</v>
      </c>
      <c r="BX38" s="12"/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4">
        <v>0</v>
      </c>
      <c r="CF38" s="35">
        <v>0</v>
      </c>
      <c r="CG38" s="35">
        <v>0</v>
      </c>
      <c r="CH38" s="12">
        <f t="shared" si="10"/>
        <v>0</v>
      </c>
      <c r="CI38" s="12">
        <f t="shared" si="11"/>
        <v>0</v>
      </c>
    </row>
    <row r="39" spans="2:87" s="39" customFormat="1" ht="21" customHeight="1">
      <c r="B39" s="9">
        <v>30</v>
      </c>
      <c r="C39" s="37" t="s">
        <v>69</v>
      </c>
      <c r="D39" s="41">
        <v>982.3</v>
      </c>
      <c r="E39" s="41">
        <v>972.2</v>
      </c>
      <c r="F39" s="12">
        <f t="shared" si="0"/>
        <v>10265.1</v>
      </c>
      <c r="G39" s="12">
        <f t="shared" si="1"/>
        <v>0</v>
      </c>
      <c r="H39" s="12">
        <f t="shared" si="12"/>
        <v>0</v>
      </c>
      <c r="I39" s="12">
        <f t="shared" si="2"/>
        <v>1840</v>
      </c>
      <c r="J39" s="12">
        <f t="shared" si="3"/>
        <v>0</v>
      </c>
      <c r="K39" s="12">
        <f t="shared" si="13"/>
        <v>0</v>
      </c>
      <c r="L39" s="12">
        <f t="shared" si="4"/>
        <v>520</v>
      </c>
      <c r="M39" s="12">
        <f t="shared" si="5"/>
        <v>0</v>
      </c>
      <c r="N39" s="12">
        <f t="shared" si="14"/>
        <v>0</v>
      </c>
      <c r="O39" s="35">
        <v>0</v>
      </c>
      <c r="P39" s="35"/>
      <c r="Q39" s="32">
        <v>0</v>
      </c>
      <c r="R39" s="36">
        <v>600</v>
      </c>
      <c r="S39" s="35"/>
      <c r="T39" s="12">
        <f t="shared" si="15"/>
        <v>0</v>
      </c>
      <c r="U39" s="35">
        <v>520</v>
      </c>
      <c r="V39" s="35"/>
      <c r="W39" s="12">
        <f t="shared" si="16"/>
        <v>0</v>
      </c>
      <c r="X39" s="32">
        <v>20</v>
      </c>
      <c r="Y39" s="12"/>
      <c r="Z39" s="12">
        <f t="shared" si="17"/>
        <v>0</v>
      </c>
      <c r="AA39" s="3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35">
        <v>8425.1</v>
      </c>
      <c r="AJ39" s="35"/>
      <c r="AK39" s="35">
        <v>0</v>
      </c>
      <c r="AL39" s="35"/>
      <c r="AM39" s="12">
        <v>0</v>
      </c>
      <c r="AN39" s="12">
        <v>0</v>
      </c>
      <c r="AO39" s="32">
        <v>0</v>
      </c>
      <c r="AP39" s="12">
        <v>0</v>
      </c>
      <c r="AQ39" s="12">
        <f t="shared" si="6"/>
        <v>700</v>
      </c>
      <c r="AR39" s="12">
        <f t="shared" si="7"/>
        <v>0</v>
      </c>
      <c r="AS39" s="12">
        <f t="shared" si="18"/>
        <v>0</v>
      </c>
      <c r="AT39" s="35">
        <v>330</v>
      </c>
      <c r="AU39" s="35"/>
      <c r="AV39" s="12">
        <v>0</v>
      </c>
      <c r="AW39" s="12">
        <v>0</v>
      </c>
      <c r="AX39" s="12">
        <v>0</v>
      </c>
      <c r="AY39" s="12">
        <v>0</v>
      </c>
      <c r="AZ39" s="35">
        <v>370</v>
      </c>
      <c r="BA39" s="35"/>
      <c r="BB39" s="32">
        <v>0</v>
      </c>
      <c r="BC39" s="12"/>
      <c r="BD39" s="35">
        <v>0</v>
      </c>
      <c r="BE39" s="12"/>
      <c r="BF39" s="12">
        <v>0</v>
      </c>
      <c r="BG39" s="35"/>
      <c r="BH39" s="12">
        <v>0</v>
      </c>
      <c r="BI39" s="35"/>
      <c r="BJ39" s="12">
        <v>0</v>
      </c>
      <c r="BK39" s="35"/>
      <c r="BL39" s="12">
        <v>0</v>
      </c>
      <c r="BM39" s="12"/>
      <c r="BN39" s="12">
        <v>0</v>
      </c>
      <c r="BO39" s="12">
        <v>0</v>
      </c>
      <c r="BP39" s="32">
        <v>0</v>
      </c>
      <c r="BQ39" s="35"/>
      <c r="BR39" s="12"/>
      <c r="BS39" s="12">
        <f t="shared" si="8"/>
        <v>10265.1</v>
      </c>
      <c r="BT39" s="12">
        <f t="shared" si="9"/>
        <v>0</v>
      </c>
      <c r="BU39" s="12">
        <v>0</v>
      </c>
      <c r="BV39" s="12">
        <v>0</v>
      </c>
      <c r="BW39" s="12">
        <v>0</v>
      </c>
      <c r="BX39" s="12"/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4">
        <v>0</v>
      </c>
      <c r="CF39" s="35">
        <v>0</v>
      </c>
      <c r="CG39" s="35">
        <v>0</v>
      </c>
      <c r="CH39" s="12">
        <f t="shared" si="10"/>
        <v>0</v>
      </c>
      <c r="CI39" s="12">
        <f t="shared" si="11"/>
        <v>0</v>
      </c>
    </row>
    <row r="40" spans="2:87" s="39" customFormat="1" ht="21" customHeight="1">
      <c r="B40" s="9">
        <v>31</v>
      </c>
      <c r="C40" s="37" t="s">
        <v>70</v>
      </c>
      <c r="D40" s="38">
        <v>3393</v>
      </c>
      <c r="E40" s="38">
        <v>7077.1</v>
      </c>
      <c r="F40" s="12">
        <f t="shared" si="0"/>
        <v>121999.33999999998</v>
      </c>
      <c r="G40" s="12">
        <f t="shared" si="1"/>
        <v>0</v>
      </c>
      <c r="H40" s="12">
        <f t="shared" si="12"/>
        <v>0</v>
      </c>
      <c r="I40" s="12">
        <f t="shared" si="2"/>
        <v>32100.9</v>
      </c>
      <c r="J40" s="12">
        <f t="shared" si="3"/>
        <v>0</v>
      </c>
      <c r="K40" s="12">
        <f t="shared" si="13"/>
        <v>0</v>
      </c>
      <c r="L40" s="12">
        <f t="shared" si="4"/>
        <v>15500</v>
      </c>
      <c r="M40" s="12">
        <f t="shared" si="5"/>
        <v>0</v>
      </c>
      <c r="N40" s="12">
        <f t="shared" si="14"/>
        <v>0</v>
      </c>
      <c r="O40" s="35">
        <v>3000</v>
      </c>
      <c r="P40" s="35"/>
      <c r="Q40" s="12">
        <f>P40*100/O40</f>
        <v>0</v>
      </c>
      <c r="R40" s="36">
        <v>800</v>
      </c>
      <c r="S40" s="35"/>
      <c r="T40" s="12">
        <f t="shared" si="15"/>
        <v>0</v>
      </c>
      <c r="U40" s="35">
        <v>12500</v>
      </c>
      <c r="V40" s="35"/>
      <c r="W40" s="12">
        <f t="shared" si="16"/>
        <v>0</v>
      </c>
      <c r="X40" s="32">
        <v>3492</v>
      </c>
      <c r="Y40" s="12"/>
      <c r="Z40" s="12">
        <f t="shared" si="17"/>
        <v>0</v>
      </c>
      <c r="AA40" s="32">
        <v>1950</v>
      </c>
      <c r="AB40" s="12">
        <v>0</v>
      </c>
      <c r="AC40" s="12">
        <f>+AB40/AA40*100</f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35">
        <v>85307.9</v>
      </c>
      <c r="AJ40" s="35"/>
      <c r="AK40" s="35">
        <v>1926.9</v>
      </c>
      <c r="AL40" s="35"/>
      <c r="AM40" s="12">
        <v>0</v>
      </c>
      <c r="AN40" s="12">
        <v>0</v>
      </c>
      <c r="AO40" s="32">
        <v>0</v>
      </c>
      <c r="AP40" s="12">
        <v>0</v>
      </c>
      <c r="AQ40" s="12">
        <f t="shared" si="6"/>
        <v>2774</v>
      </c>
      <c r="AR40" s="12">
        <f t="shared" si="7"/>
        <v>0</v>
      </c>
      <c r="AS40" s="12">
        <f t="shared" si="18"/>
        <v>0</v>
      </c>
      <c r="AT40" s="35">
        <v>1150</v>
      </c>
      <c r="AU40" s="35"/>
      <c r="AV40" s="12">
        <v>0</v>
      </c>
      <c r="AW40" s="12">
        <v>0</v>
      </c>
      <c r="AX40" s="12">
        <v>0</v>
      </c>
      <c r="AY40" s="12">
        <v>0</v>
      </c>
      <c r="AZ40" s="35">
        <v>1624</v>
      </c>
      <c r="BA40" s="35"/>
      <c r="BB40" s="32">
        <v>0</v>
      </c>
      <c r="BC40" s="12"/>
      <c r="BD40" s="35">
        <v>2663.64</v>
      </c>
      <c r="BE40" s="12"/>
      <c r="BF40" s="12">
        <v>0</v>
      </c>
      <c r="BG40" s="35"/>
      <c r="BH40" s="12">
        <v>1700</v>
      </c>
      <c r="BI40" s="35"/>
      <c r="BJ40" s="12">
        <v>0</v>
      </c>
      <c r="BK40" s="35"/>
      <c r="BL40" s="12">
        <v>0</v>
      </c>
      <c r="BM40" s="12"/>
      <c r="BN40" s="12">
        <v>0</v>
      </c>
      <c r="BO40" s="12">
        <v>0</v>
      </c>
      <c r="BP40" s="32">
        <v>5884.9</v>
      </c>
      <c r="BQ40" s="35"/>
      <c r="BR40" s="12"/>
      <c r="BS40" s="12">
        <f t="shared" si="8"/>
        <v>121999.33999999998</v>
      </c>
      <c r="BT40" s="12">
        <f t="shared" si="9"/>
        <v>0</v>
      </c>
      <c r="BU40" s="12">
        <v>0</v>
      </c>
      <c r="BV40" s="12">
        <v>0</v>
      </c>
      <c r="BW40" s="12">
        <v>0</v>
      </c>
      <c r="BX40" s="12"/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4">
        <v>0</v>
      </c>
      <c r="CF40" s="35">
        <v>0</v>
      </c>
      <c r="CG40" s="35">
        <v>0</v>
      </c>
      <c r="CH40" s="12">
        <f t="shared" si="10"/>
        <v>0</v>
      </c>
      <c r="CI40" s="12">
        <f t="shared" si="11"/>
        <v>0</v>
      </c>
    </row>
    <row r="41" spans="2:87" s="39" customFormat="1" ht="21" customHeight="1">
      <c r="B41" s="9">
        <v>32</v>
      </c>
      <c r="C41" s="37" t="s">
        <v>71</v>
      </c>
      <c r="D41" s="41">
        <v>0</v>
      </c>
      <c r="E41" s="41">
        <v>76.5</v>
      </c>
      <c r="F41" s="12">
        <f t="shared" si="0"/>
        <v>5929</v>
      </c>
      <c r="G41" s="12">
        <f t="shared" si="1"/>
        <v>0</v>
      </c>
      <c r="H41" s="12">
        <f t="shared" si="12"/>
        <v>0</v>
      </c>
      <c r="I41" s="12">
        <f t="shared" si="2"/>
        <v>2290</v>
      </c>
      <c r="J41" s="12">
        <f t="shared" si="3"/>
        <v>0</v>
      </c>
      <c r="K41" s="12">
        <f t="shared" si="13"/>
        <v>0</v>
      </c>
      <c r="L41" s="12">
        <f t="shared" si="4"/>
        <v>200</v>
      </c>
      <c r="M41" s="12">
        <f t="shared" si="5"/>
        <v>0</v>
      </c>
      <c r="N41" s="12">
        <f t="shared" si="14"/>
        <v>0</v>
      </c>
      <c r="O41" s="35">
        <v>0</v>
      </c>
      <c r="P41" s="35"/>
      <c r="Q41" s="32">
        <v>0</v>
      </c>
      <c r="R41" s="36">
        <v>1200</v>
      </c>
      <c r="S41" s="35"/>
      <c r="T41" s="12">
        <f t="shared" si="15"/>
        <v>0</v>
      </c>
      <c r="U41" s="35">
        <v>200</v>
      </c>
      <c r="V41" s="35"/>
      <c r="W41" s="12">
        <f t="shared" si="16"/>
        <v>0</v>
      </c>
      <c r="X41" s="32">
        <v>10</v>
      </c>
      <c r="Y41" s="12"/>
      <c r="Z41" s="12">
        <f t="shared" si="17"/>
        <v>0</v>
      </c>
      <c r="AA41" s="3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35">
        <v>3500</v>
      </c>
      <c r="AJ41" s="35"/>
      <c r="AK41" s="35">
        <v>139</v>
      </c>
      <c r="AL41" s="35"/>
      <c r="AM41" s="12">
        <v>0</v>
      </c>
      <c r="AN41" s="12">
        <v>0</v>
      </c>
      <c r="AO41" s="32">
        <v>0</v>
      </c>
      <c r="AP41" s="12">
        <v>0</v>
      </c>
      <c r="AQ41" s="12">
        <f t="shared" si="6"/>
        <v>880</v>
      </c>
      <c r="AR41" s="12">
        <f t="shared" si="7"/>
        <v>0</v>
      </c>
      <c r="AS41" s="12">
        <f t="shared" si="18"/>
        <v>0</v>
      </c>
      <c r="AT41" s="35">
        <v>880</v>
      </c>
      <c r="AU41" s="35"/>
      <c r="AV41" s="12">
        <v>0</v>
      </c>
      <c r="AW41" s="12">
        <v>0</v>
      </c>
      <c r="AX41" s="12">
        <v>0</v>
      </c>
      <c r="AY41" s="12">
        <v>0</v>
      </c>
      <c r="AZ41" s="35">
        <v>0</v>
      </c>
      <c r="BA41" s="35"/>
      <c r="BB41" s="32">
        <v>0</v>
      </c>
      <c r="BC41" s="12"/>
      <c r="BD41" s="35">
        <v>0</v>
      </c>
      <c r="BE41" s="12"/>
      <c r="BF41" s="12">
        <v>0</v>
      </c>
      <c r="BG41" s="35"/>
      <c r="BH41" s="12">
        <v>0</v>
      </c>
      <c r="BI41" s="35"/>
      <c r="BJ41" s="12">
        <v>0</v>
      </c>
      <c r="BK41" s="35"/>
      <c r="BL41" s="12">
        <v>0</v>
      </c>
      <c r="BM41" s="12"/>
      <c r="BN41" s="12">
        <v>0</v>
      </c>
      <c r="BO41" s="12">
        <v>0</v>
      </c>
      <c r="BP41" s="32">
        <v>0</v>
      </c>
      <c r="BQ41" s="35"/>
      <c r="BR41" s="12"/>
      <c r="BS41" s="12">
        <f t="shared" si="8"/>
        <v>5929</v>
      </c>
      <c r="BT41" s="12">
        <f t="shared" si="9"/>
        <v>0</v>
      </c>
      <c r="BU41" s="12">
        <v>0</v>
      </c>
      <c r="BV41" s="12">
        <v>0</v>
      </c>
      <c r="BW41" s="12">
        <v>0</v>
      </c>
      <c r="BX41" s="12"/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4">
        <v>0</v>
      </c>
      <c r="CF41" s="35">
        <v>0</v>
      </c>
      <c r="CG41" s="35">
        <v>0</v>
      </c>
      <c r="CH41" s="12">
        <f t="shared" si="10"/>
        <v>0</v>
      </c>
      <c r="CI41" s="12">
        <f t="shared" si="11"/>
        <v>0</v>
      </c>
    </row>
    <row r="42" spans="2:87" s="39" customFormat="1" ht="21" customHeight="1">
      <c r="B42" s="9">
        <v>33</v>
      </c>
      <c r="C42" s="37" t="s">
        <v>72</v>
      </c>
      <c r="D42" s="41">
        <v>3661</v>
      </c>
      <c r="E42" s="41">
        <v>4166.9</v>
      </c>
      <c r="F42" s="12">
        <f t="shared" si="0"/>
        <v>29203.8</v>
      </c>
      <c r="G42" s="12">
        <f t="shared" si="1"/>
        <v>0</v>
      </c>
      <c r="H42" s="12">
        <f t="shared" si="12"/>
        <v>0</v>
      </c>
      <c r="I42" s="12">
        <f t="shared" si="2"/>
        <v>7072.3</v>
      </c>
      <c r="J42" s="12">
        <f t="shared" si="3"/>
        <v>0</v>
      </c>
      <c r="K42" s="12">
        <f t="shared" si="13"/>
        <v>0</v>
      </c>
      <c r="L42" s="12">
        <f t="shared" si="4"/>
        <v>2486</v>
      </c>
      <c r="M42" s="12">
        <f t="shared" si="5"/>
        <v>0</v>
      </c>
      <c r="N42" s="12">
        <f t="shared" si="14"/>
        <v>0</v>
      </c>
      <c r="O42" s="35">
        <v>300</v>
      </c>
      <c r="P42" s="35"/>
      <c r="Q42" s="12">
        <f>P42*100/O42</f>
        <v>0</v>
      </c>
      <c r="R42" s="36">
        <v>1820.3</v>
      </c>
      <c r="S42" s="35"/>
      <c r="T42" s="12">
        <f t="shared" si="15"/>
        <v>0</v>
      </c>
      <c r="U42" s="35">
        <v>2186</v>
      </c>
      <c r="V42" s="35"/>
      <c r="W42" s="12">
        <f t="shared" si="16"/>
        <v>0</v>
      </c>
      <c r="X42" s="32">
        <v>400</v>
      </c>
      <c r="Y42" s="12"/>
      <c r="Z42" s="12">
        <f t="shared" si="17"/>
        <v>0</v>
      </c>
      <c r="AA42" s="3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35">
        <v>22131.5</v>
      </c>
      <c r="AJ42" s="35"/>
      <c r="AK42" s="35"/>
      <c r="AL42" s="35"/>
      <c r="AM42" s="12">
        <v>0</v>
      </c>
      <c r="AN42" s="12">
        <v>0</v>
      </c>
      <c r="AO42" s="32">
        <v>0</v>
      </c>
      <c r="AP42" s="12">
        <v>0</v>
      </c>
      <c r="AQ42" s="12">
        <f t="shared" si="6"/>
        <v>1250</v>
      </c>
      <c r="AR42" s="12">
        <f t="shared" si="7"/>
        <v>0</v>
      </c>
      <c r="AS42" s="12">
        <f t="shared" si="18"/>
        <v>0</v>
      </c>
      <c r="AT42" s="35">
        <v>1250</v>
      </c>
      <c r="AU42" s="35"/>
      <c r="AV42" s="12">
        <v>0</v>
      </c>
      <c r="AW42" s="12">
        <v>0</v>
      </c>
      <c r="AX42" s="12">
        <v>0</v>
      </c>
      <c r="AY42" s="12">
        <v>0</v>
      </c>
      <c r="AZ42" s="35">
        <v>0</v>
      </c>
      <c r="BA42" s="35"/>
      <c r="BB42" s="32">
        <v>0</v>
      </c>
      <c r="BC42" s="12"/>
      <c r="BD42" s="35">
        <v>0</v>
      </c>
      <c r="BE42" s="12"/>
      <c r="BF42" s="12">
        <v>0</v>
      </c>
      <c r="BG42" s="35"/>
      <c r="BH42" s="12">
        <v>0</v>
      </c>
      <c r="BI42" s="35"/>
      <c r="BJ42" s="12">
        <v>0</v>
      </c>
      <c r="BK42" s="35"/>
      <c r="BL42" s="12">
        <v>200</v>
      </c>
      <c r="BM42" s="12"/>
      <c r="BN42" s="12">
        <v>0</v>
      </c>
      <c r="BO42" s="12">
        <v>0</v>
      </c>
      <c r="BP42" s="32">
        <v>916</v>
      </c>
      <c r="BQ42" s="35"/>
      <c r="BR42" s="12"/>
      <c r="BS42" s="12">
        <f t="shared" si="8"/>
        <v>29203.8</v>
      </c>
      <c r="BT42" s="12">
        <f t="shared" si="9"/>
        <v>0</v>
      </c>
      <c r="BU42" s="12">
        <v>0</v>
      </c>
      <c r="BV42" s="12">
        <v>0</v>
      </c>
      <c r="BW42" s="12">
        <v>0</v>
      </c>
      <c r="BX42" s="12"/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4">
        <v>0</v>
      </c>
      <c r="CF42" s="35">
        <v>0</v>
      </c>
      <c r="CG42" s="35">
        <v>0</v>
      </c>
      <c r="CH42" s="12">
        <f t="shared" si="10"/>
        <v>0</v>
      </c>
      <c r="CI42" s="12">
        <f t="shared" si="11"/>
        <v>0</v>
      </c>
    </row>
    <row r="43" spans="2:87" s="39" customFormat="1" ht="21" customHeight="1">
      <c r="B43" s="9">
        <v>34</v>
      </c>
      <c r="C43" s="37" t="s">
        <v>73</v>
      </c>
      <c r="D43" s="41">
        <v>0</v>
      </c>
      <c r="E43" s="41">
        <v>46.6</v>
      </c>
      <c r="F43" s="12">
        <f t="shared" si="0"/>
        <v>4462.7</v>
      </c>
      <c r="G43" s="12">
        <f t="shared" si="1"/>
        <v>0</v>
      </c>
      <c r="H43" s="12">
        <f t="shared" si="12"/>
        <v>0</v>
      </c>
      <c r="I43" s="12">
        <f t="shared" si="2"/>
        <v>848.7</v>
      </c>
      <c r="J43" s="12">
        <f t="shared" si="3"/>
        <v>0</v>
      </c>
      <c r="K43" s="12">
        <f t="shared" si="13"/>
        <v>0</v>
      </c>
      <c r="L43" s="12">
        <f t="shared" si="4"/>
        <v>105</v>
      </c>
      <c r="M43" s="12">
        <f t="shared" si="5"/>
        <v>0</v>
      </c>
      <c r="N43" s="12">
        <f t="shared" si="14"/>
        <v>0</v>
      </c>
      <c r="O43" s="35">
        <v>0</v>
      </c>
      <c r="P43" s="35"/>
      <c r="Q43" s="12">
        <v>0</v>
      </c>
      <c r="R43" s="36">
        <v>543.7</v>
      </c>
      <c r="S43" s="35"/>
      <c r="T43" s="12">
        <f t="shared" si="15"/>
        <v>0</v>
      </c>
      <c r="U43" s="35">
        <v>105</v>
      </c>
      <c r="V43" s="35"/>
      <c r="W43" s="12">
        <f t="shared" si="16"/>
        <v>0</v>
      </c>
      <c r="X43" s="32">
        <v>0</v>
      </c>
      <c r="Y43" s="12"/>
      <c r="Z43" s="12">
        <v>0</v>
      </c>
      <c r="AA43" s="3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35">
        <v>3500</v>
      </c>
      <c r="AJ43" s="35"/>
      <c r="AK43" s="35">
        <v>114</v>
      </c>
      <c r="AL43" s="35"/>
      <c r="AM43" s="12">
        <v>0</v>
      </c>
      <c r="AN43" s="12">
        <v>0</v>
      </c>
      <c r="AO43" s="32">
        <v>0</v>
      </c>
      <c r="AP43" s="12">
        <v>0</v>
      </c>
      <c r="AQ43" s="12">
        <f t="shared" si="6"/>
        <v>0</v>
      </c>
      <c r="AR43" s="12">
        <f t="shared" si="7"/>
        <v>0</v>
      </c>
      <c r="AS43" s="12">
        <v>0</v>
      </c>
      <c r="AT43" s="35">
        <v>0</v>
      </c>
      <c r="AU43" s="35"/>
      <c r="AV43" s="12">
        <v>0</v>
      </c>
      <c r="AW43" s="12">
        <v>0</v>
      </c>
      <c r="AX43" s="12">
        <v>0</v>
      </c>
      <c r="AY43" s="12">
        <v>0</v>
      </c>
      <c r="AZ43" s="35">
        <v>0</v>
      </c>
      <c r="BA43" s="35"/>
      <c r="BB43" s="32">
        <v>0</v>
      </c>
      <c r="BC43" s="12"/>
      <c r="BD43" s="35">
        <v>0</v>
      </c>
      <c r="BE43" s="12"/>
      <c r="BF43" s="12">
        <v>0</v>
      </c>
      <c r="BG43" s="35"/>
      <c r="BH43" s="12">
        <v>0</v>
      </c>
      <c r="BI43" s="35"/>
      <c r="BJ43" s="12">
        <v>0</v>
      </c>
      <c r="BK43" s="35"/>
      <c r="BL43" s="12">
        <v>0</v>
      </c>
      <c r="BM43" s="12"/>
      <c r="BN43" s="12">
        <v>0</v>
      </c>
      <c r="BO43" s="12">
        <v>0</v>
      </c>
      <c r="BP43" s="32">
        <v>200</v>
      </c>
      <c r="BQ43" s="35"/>
      <c r="BR43" s="12"/>
      <c r="BS43" s="12">
        <f t="shared" si="8"/>
        <v>4462.7</v>
      </c>
      <c r="BT43" s="12">
        <f t="shared" si="9"/>
        <v>0</v>
      </c>
      <c r="BU43" s="12">
        <v>0</v>
      </c>
      <c r="BV43" s="12">
        <v>0</v>
      </c>
      <c r="BW43" s="12">
        <v>0</v>
      </c>
      <c r="BX43" s="12"/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4">
        <v>0</v>
      </c>
      <c r="CF43" s="35">
        <v>0</v>
      </c>
      <c r="CG43" s="35">
        <v>0</v>
      </c>
      <c r="CH43" s="12">
        <f t="shared" si="10"/>
        <v>0</v>
      </c>
      <c r="CI43" s="12">
        <f t="shared" si="11"/>
        <v>0</v>
      </c>
    </row>
    <row r="44" spans="2:87" s="39" customFormat="1" ht="21" customHeight="1">
      <c r="B44" s="9">
        <v>35</v>
      </c>
      <c r="C44" s="37" t="s">
        <v>74</v>
      </c>
      <c r="D44" s="38">
        <v>0.7</v>
      </c>
      <c r="E44" s="38">
        <v>319.5</v>
      </c>
      <c r="F44" s="12">
        <f t="shared" si="0"/>
        <v>5912.2</v>
      </c>
      <c r="G44" s="12">
        <f t="shared" si="1"/>
        <v>0</v>
      </c>
      <c r="H44" s="12">
        <f t="shared" si="12"/>
        <v>0</v>
      </c>
      <c r="I44" s="12">
        <f t="shared" si="2"/>
        <v>2240.2</v>
      </c>
      <c r="J44" s="12">
        <f t="shared" si="3"/>
        <v>0</v>
      </c>
      <c r="K44" s="12">
        <f t="shared" si="13"/>
        <v>0</v>
      </c>
      <c r="L44" s="12">
        <v>200</v>
      </c>
      <c r="M44" s="12">
        <f aca="true" t="shared" si="20" ref="M44:M53">P44+V44</f>
        <v>0</v>
      </c>
      <c r="N44" s="12">
        <f t="shared" si="14"/>
        <v>0</v>
      </c>
      <c r="O44" s="35">
        <v>0</v>
      </c>
      <c r="P44" s="35"/>
      <c r="Q44" s="12">
        <v>0</v>
      </c>
      <c r="R44" s="36">
        <v>955.2</v>
      </c>
      <c r="S44" s="35"/>
      <c r="T44" s="12">
        <f t="shared" si="15"/>
        <v>0</v>
      </c>
      <c r="U44" s="35">
        <v>200</v>
      </c>
      <c r="V44" s="35"/>
      <c r="W44" s="12">
        <f t="shared" si="16"/>
        <v>0</v>
      </c>
      <c r="X44" s="32">
        <v>18</v>
      </c>
      <c r="Y44" s="12"/>
      <c r="Z44" s="12">
        <f t="shared" si="17"/>
        <v>0</v>
      </c>
      <c r="AA44" s="3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35">
        <v>3500</v>
      </c>
      <c r="AJ44" s="35"/>
      <c r="AK44" s="35">
        <v>172</v>
      </c>
      <c r="AL44" s="35"/>
      <c r="AM44" s="12">
        <v>0</v>
      </c>
      <c r="AN44" s="12">
        <v>0</v>
      </c>
      <c r="AO44" s="32">
        <v>0</v>
      </c>
      <c r="AP44" s="12">
        <v>0</v>
      </c>
      <c r="AQ44" s="12">
        <f t="shared" si="6"/>
        <v>1067</v>
      </c>
      <c r="AR44" s="12">
        <f t="shared" si="7"/>
        <v>0</v>
      </c>
      <c r="AS44" s="12">
        <f t="shared" si="18"/>
        <v>0</v>
      </c>
      <c r="AT44" s="35">
        <v>825</v>
      </c>
      <c r="AU44" s="35"/>
      <c r="AV44" s="12">
        <v>0</v>
      </c>
      <c r="AW44" s="12">
        <v>0</v>
      </c>
      <c r="AX44" s="12">
        <v>0</v>
      </c>
      <c r="AY44" s="12">
        <v>0</v>
      </c>
      <c r="AZ44" s="35">
        <v>242</v>
      </c>
      <c r="BA44" s="35"/>
      <c r="BB44" s="32">
        <v>0</v>
      </c>
      <c r="BC44" s="12"/>
      <c r="BD44" s="35">
        <v>0</v>
      </c>
      <c r="BE44" s="12"/>
      <c r="BF44" s="12">
        <v>0</v>
      </c>
      <c r="BG44" s="35"/>
      <c r="BH44" s="12">
        <v>0</v>
      </c>
      <c r="BI44" s="35"/>
      <c r="BJ44" s="12">
        <v>0</v>
      </c>
      <c r="BK44" s="35"/>
      <c r="BL44" s="12">
        <v>0</v>
      </c>
      <c r="BM44" s="12"/>
      <c r="BN44" s="12">
        <v>0</v>
      </c>
      <c r="BO44" s="12">
        <v>0</v>
      </c>
      <c r="BP44" s="32">
        <v>0</v>
      </c>
      <c r="BQ44" s="35"/>
      <c r="BR44" s="12"/>
      <c r="BS44" s="12">
        <f t="shared" si="8"/>
        <v>5912.2</v>
      </c>
      <c r="BT44" s="12">
        <f t="shared" si="9"/>
        <v>0</v>
      </c>
      <c r="BU44" s="12">
        <v>0</v>
      </c>
      <c r="BV44" s="12">
        <v>0</v>
      </c>
      <c r="BW44" s="12">
        <v>0</v>
      </c>
      <c r="BX44" s="12"/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4">
        <v>0</v>
      </c>
      <c r="CF44" s="35">
        <v>0</v>
      </c>
      <c r="CG44" s="35">
        <v>0</v>
      </c>
      <c r="CH44" s="12">
        <f t="shared" si="10"/>
        <v>0</v>
      </c>
      <c r="CI44" s="12">
        <f t="shared" si="11"/>
        <v>0</v>
      </c>
    </row>
    <row r="45" spans="2:87" s="39" customFormat="1" ht="21" customHeight="1">
      <c r="B45" s="9">
        <v>36</v>
      </c>
      <c r="C45" s="37" t="s">
        <v>75</v>
      </c>
      <c r="D45" s="41">
        <v>5290.4</v>
      </c>
      <c r="E45" s="41">
        <v>426</v>
      </c>
      <c r="F45" s="12">
        <f t="shared" si="0"/>
        <v>5613.2</v>
      </c>
      <c r="G45" s="12">
        <f t="shared" si="1"/>
        <v>0</v>
      </c>
      <c r="H45" s="12">
        <f t="shared" si="12"/>
        <v>0</v>
      </c>
      <c r="I45" s="12">
        <f t="shared" si="2"/>
        <v>1794</v>
      </c>
      <c r="J45" s="12">
        <f t="shared" si="3"/>
        <v>0</v>
      </c>
      <c r="K45" s="12">
        <f t="shared" si="13"/>
        <v>0</v>
      </c>
      <c r="L45" s="12">
        <f aca="true" t="shared" si="21" ref="L45:L53">O45+U45</f>
        <v>130</v>
      </c>
      <c r="M45" s="12">
        <f t="shared" si="20"/>
        <v>0</v>
      </c>
      <c r="N45" s="12">
        <f t="shared" si="14"/>
        <v>0</v>
      </c>
      <c r="O45" s="35">
        <v>0</v>
      </c>
      <c r="P45" s="35"/>
      <c r="Q45" s="12">
        <v>0</v>
      </c>
      <c r="R45" s="36">
        <v>1019</v>
      </c>
      <c r="S45" s="35"/>
      <c r="T45" s="12">
        <f t="shared" si="15"/>
        <v>0</v>
      </c>
      <c r="U45" s="35">
        <v>130</v>
      </c>
      <c r="V45" s="35"/>
      <c r="W45" s="12">
        <f t="shared" si="16"/>
        <v>0</v>
      </c>
      <c r="X45" s="32">
        <v>10</v>
      </c>
      <c r="Y45" s="12"/>
      <c r="Z45" s="12">
        <f t="shared" si="17"/>
        <v>0</v>
      </c>
      <c r="AA45" s="3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35">
        <v>3500</v>
      </c>
      <c r="AJ45" s="35"/>
      <c r="AK45" s="35">
        <v>319.2</v>
      </c>
      <c r="AL45" s="35"/>
      <c r="AM45" s="12">
        <v>0</v>
      </c>
      <c r="AN45" s="12">
        <v>0</v>
      </c>
      <c r="AO45" s="32">
        <v>0</v>
      </c>
      <c r="AP45" s="12">
        <v>0</v>
      </c>
      <c r="AQ45" s="12">
        <f t="shared" si="6"/>
        <v>635</v>
      </c>
      <c r="AR45" s="12">
        <f t="shared" si="7"/>
        <v>0</v>
      </c>
      <c r="AS45" s="12">
        <f t="shared" si="18"/>
        <v>0</v>
      </c>
      <c r="AT45" s="35">
        <v>400</v>
      </c>
      <c r="AU45" s="35"/>
      <c r="AV45" s="12">
        <v>0</v>
      </c>
      <c r="AW45" s="12">
        <v>0</v>
      </c>
      <c r="AX45" s="12">
        <v>0</v>
      </c>
      <c r="AY45" s="12">
        <v>0</v>
      </c>
      <c r="AZ45" s="35">
        <v>235</v>
      </c>
      <c r="BA45" s="35"/>
      <c r="BB45" s="32">
        <v>0</v>
      </c>
      <c r="BC45" s="12"/>
      <c r="BD45" s="35">
        <v>0</v>
      </c>
      <c r="BE45" s="12"/>
      <c r="BF45" s="12">
        <v>0</v>
      </c>
      <c r="BG45" s="35"/>
      <c r="BH45" s="12">
        <v>0</v>
      </c>
      <c r="BI45" s="35"/>
      <c r="BJ45" s="12">
        <v>0</v>
      </c>
      <c r="BK45" s="35"/>
      <c r="BL45" s="12">
        <v>0</v>
      </c>
      <c r="BM45" s="12"/>
      <c r="BN45" s="12">
        <v>0</v>
      </c>
      <c r="BO45" s="12">
        <v>0</v>
      </c>
      <c r="BP45" s="32">
        <v>0</v>
      </c>
      <c r="BQ45" s="35"/>
      <c r="BR45" s="12"/>
      <c r="BS45" s="12">
        <f t="shared" si="8"/>
        <v>5613.2</v>
      </c>
      <c r="BT45" s="12">
        <f t="shared" si="9"/>
        <v>0</v>
      </c>
      <c r="BU45" s="12">
        <v>0</v>
      </c>
      <c r="BV45" s="12">
        <v>0</v>
      </c>
      <c r="BW45" s="12">
        <v>0</v>
      </c>
      <c r="BX45" s="12"/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4">
        <v>0</v>
      </c>
      <c r="CF45" s="35">
        <v>0</v>
      </c>
      <c r="CG45" s="35">
        <v>0</v>
      </c>
      <c r="CH45" s="12">
        <f t="shared" si="10"/>
        <v>0</v>
      </c>
      <c r="CI45" s="12">
        <f t="shared" si="11"/>
        <v>0</v>
      </c>
    </row>
    <row r="46" spans="2:87" s="39" customFormat="1" ht="21" customHeight="1">
      <c r="B46" s="9">
        <v>37</v>
      </c>
      <c r="C46" s="37" t="s">
        <v>76</v>
      </c>
      <c r="D46" s="41">
        <v>2818.4</v>
      </c>
      <c r="E46" s="41">
        <v>76828.7</v>
      </c>
      <c r="F46" s="12">
        <f t="shared" si="0"/>
        <v>188464.8</v>
      </c>
      <c r="G46" s="12">
        <f t="shared" si="1"/>
        <v>0</v>
      </c>
      <c r="H46" s="12">
        <f t="shared" si="12"/>
        <v>0</v>
      </c>
      <c r="I46" s="12">
        <f t="shared" si="2"/>
        <v>184348</v>
      </c>
      <c r="J46" s="12">
        <f t="shared" si="3"/>
        <v>0</v>
      </c>
      <c r="K46" s="12">
        <f t="shared" si="13"/>
        <v>0</v>
      </c>
      <c r="L46" s="12">
        <f t="shared" si="21"/>
        <v>250</v>
      </c>
      <c r="M46" s="12">
        <f t="shared" si="20"/>
        <v>0</v>
      </c>
      <c r="N46" s="12">
        <f t="shared" si="14"/>
        <v>0</v>
      </c>
      <c r="O46" s="35">
        <v>0</v>
      </c>
      <c r="P46" s="35"/>
      <c r="Q46" s="12">
        <v>0</v>
      </c>
      <c r="R46" s="36">
        <v>1180</v>
      </c>
      <c r="S46" s="35"/>
      <c r="T46" s="12">
        <f t="shared" si="15"/>
        <v>0</v>
      </c>
      <c r="U46" s="35">
        <v>250</v>
      </c>
      <c r="V46" s="35"/>
      <c r="W46" s="12">
        <f t="shared" si="16"/>
        <v>0</v>
      </c>
      <c r="X46" s="32">
        <v>250</v>
      </c>
      <c r="Y46" s="12"/>
      <c r="Z46" s="12">
        <f t="shared" si="17"/>
        <v>0</v>
      </c>
      <c r="AA46" s="3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35">
        <v>3500</v>
      </c>
      <c r="AJ46" s="35"/>
      <c r="AK46" s="35">
        <v>616.8</v>
      </c>
      <c r="AL46" s="35"/>
      <c r="AM46" s="12">
        <v>0</v>
      </c>
      <c r="AN46" s="12">
        <v>0</v>
      </c>
      <c r="AO46" s="32">
        <v>0</v>
      </c>
      <c r="AP46" s="12">
        <v>0</v>
      </c>
      <c r="AQ46" s="12">
        <f t="shared" si="6"/>
        <v>182668</v>
      </c>
      <c r="AR46" s="12">
        <f aca="true" t="shared" si="22" ref="AR46:AR53">AU46+AW46+AY46+BA46</f>
        <v>0</v>
      </c>
      <c r="AS46" s="12">
        <f t="shared" si="18"/>
        <v>0</v>
      </c>
      <c r="AT46" s="35">
        <v>182668</v>
      </c>
      <c r="AU46" s="35"/>
      <c r="AV46" s="12">
        <v>0</v>
      </c>
      <c r="AW46" s="12">
        <v>0</v>
      </c>
      <c r="AX46" s="12">
        <v>0</v>
      </c>
      <c r="AY46" s="12">
        <v>0</v>
      </c>
      <c r="AZ46" s="35">
        <v>0</v>
      </c>
      <c r="BA46" s="35"/>
      <c r="BB46" s="32">
        <v>0</v>
      </c>
      <c r="BC46" s="12"/>
      <c r="BD46" s="35">
        <v>0</v>
      </c>
      <c r="BE46" s="12"/>
      <c r="BF46" s="12">
        <v>0</v>
      </c>
      <c r="BG46" s="35"/>
      <c r="BH46" s="12">
        <v>0</v>
      </c>
      <c r="BI46" s="35"/>
      <c r="BJ46" s="12">
        <v>0</v>
      </c>
      <c r="BK46" s="35"/>
      <c r="BL46" s="12">
        <v>0</v>
      </c>
      <c r="BM46" s="12"/>
      <c r="BN46" s="12">
        <v>0</v>
      </c>
      <c r="BO46" s="12">
        <v>0</v>
      </c>
      <c r="BP46" s="32">
        <v>0</v>
      </c>
      <c r="BQ46" s="35"/>
      <c r="BR46" s="12"/>
      <c r="BS46" s="12">
        <f t="shared" si="8"/>
        <v>188464.8</v>
      </c>
      <c r="BT46" s="12">
        <f t="shared" si="9"/>
        <v>0</v>
      </c>
      <c r="BU46" s="12">
        <v>0</v>
      </c>
      <c r="BV46" s="12">
        <v>0</v>
      </c>
      <c r="BW46" s="12">
        <v>0</v>
      </c>
      <c r="BX46" s="12"/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4">
        <v>0</v>
      </c>
      <c r="CF46" s="35">
        <v>0</v>
      </c>
      <c r="CG46" s="35">
        <v>0</v>
      </c>
      <c r="CH46" s="12">
        <f t="shared" si="10"/>
        <v>0</v>
      </c>
      <c r="CI46" s="12">
        <f t="shared" si="11"/>
        <v>0</v>
      </c>
    </row>
    <row r="47" spans="2:87" s="39" customFormat="1" ht="17.25" customHeight="1">
      <c r="B47" s="9">
        <v>38</v>
      </c>
      <c r="C47" s="37" t="s">
        <v>77</v>
      </c>
      <c r="D47" s="41">
        <v>0.4</v>
      </c>
      <c r="E47" s="41">
        <v>176.9</v>
      </c>
      <c r="F47" s="12">
        <f t="shared" si="0"/>
        <v>5790.799999999999</v>
      </c>
      <c r="G47" s="12">
        <f t="shared" si="1"/>
        <v>0</v>
      </c>
      <c r="H47" s="12">
        <f t="shared" si="12"/>
        <v>0</v>
      </c>
      <c r="I47" s="12">
        <f t="shared" si="2"/>
        <v>1430.8</v>
      </c>
      <c r="J47" s="12">
        <f t="shared" si="3"/>
        <v>0</v>
      </c>
      <c r="K47" s="12">
        <f t="shared" si="13"/>
        <v>0</v>
      </c>
      <c r="L47" s="12">
        <f t="shared" si="21"/>
        <v>132</v>
      </c>
      <c r="M47" s="12">
        <f t="shared" si="20"/>
        <v>0</v>
      </c>
      <c r="N47" s="12">
        <f t="shared" si="14"/>
        <v>0</v>
      </c>
      <c r="O47" s="35">
        <v>0</v>
      </c>
      <c r="P47" s="35"/>
      <c r="Q47" s="12">
        <v>0</v>
      </c>
      <c r="R47" s="36">
        <v>606.8</v>
      </c>
      <c r="S47" s="35"/>
      <c r="T47" s="12">
        <f t="shared" si="15"/>
        <v>0</v>
      </c>
      <c r="U47" s="35">
        <v>132</v>
      </c>
      <c r="V47" s="35"/>
      <c r="W47" s="12">
        <f t="shared" si="16"/>
        <v>0</v>
      </c>
      <c r="X47" s="32">
        <v>0</v>
      </c>
      <c r="Y47" s="12"/>
      <c r="Z47" s="12">
        <v>0</v>
      </c>
      <c r="AA47" s="3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35">
        <v>3566.6</v>
      </c>
      <c r="AJ47" s="35"/>
      <c r="AK47" s="35">
        <v>793.4</v>
      </c>
      <c r="AL47" s="35"/>
      <c r="AM47" s="12">
        <v>0</v>
      </c>
      <c r="AN47" s="12">
        <v>0</v>
      </c>
      <c r="AO47" s="32">
        <v>0</v>
      </c>
      <c r="AP47" s="12">
        <v>0</v>
      </c>
      <c r="AQ47" s="12">
        <f aca="true" t="shared" si="23" ref="AQ47:AQ53">AT47+AV47+AX47+AZ47</f>
        <v>642</v>
      </c>
      <c r="AR47" s="12">
        <f t="shared" si="22"/>
        <v>0</v>
      </c>
      <c r="AS47" s="12">
        <f t="shared" si="18"/>
        <v>0</v>
      </c>
      <c r="AT47" s="35">
        <v>642</v>
      </c>
      <c r="AU47" s="35"/>
      <c r="AV47" s="12">
        <v>0</v>
      </c>
      <c r="AW47" s="12">
        <v>0</v>
      </c>
      <c r="AX47" s="12">
        <v>0</v>
      </c>
      <c r="AY47" s="12">
        <v>0</v>
      </c>
      <c r="AZ47" s="35">
        <v>0</v>
      </c>
      <c r="BA47" s="35"/>
      <c r="BB47" s="32">
        <v>0</v>
      </c>
      <c r="BC47" s="12"/>
      <c r="BD47" s="35">
        <v>0</v>
      </c>
      <c r="BE47" s="12"/>
      <c r="BF47" s="12">
        <v>0</v>
      </c>
      <c r="BG47" s="35"/>
      <c r="BH47" s="12">
        <v>0</v>
      </c>
      <c r="BI47" s="35"/>
      <c r="BJ47" s="12">
        <v>0</v>
      </c>
      <c r="BK47" s="35"/>
      <c r="BL47" s="12">
        <v>0</v>
      </c>
      <c r="BM47" s="12"/>
      <c r="BN47" s="12">
        <v>0</v>
      </c>
      <c r="BO47" s="12">
        <v>0</v>
      </c>
      <c r="BP47" s="32">
        <v>50</v>
      </c>
      <c r="BQ47" s="35"/>
      <c r="BR47" s="12"/>
      <c r="BS47" s="12">
        <f t="shared" si="8"/>
        <v>5790.799999999999</v>
      </c>
      <c r="BT47" s="12">
        <f t="shared" si="9"/>
        <v>0</v>
      </c>
      <c r="BU47" s="12">
        <v>0</v>
      </c>
      <c r="BV47" s="12">
        <v>0</v>
      </c>
      <c r="BW47" s="12">
        <v>0</v>
      </c>
      <c r="BX47" s="12"/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4">
        <v>0</v>
      </c>
      <c r="CF47" s="35">
        <v>0</v>
      </c>
      <c r="CG47" s="35">
        <v>0</v>
      </c>
      <c r="CH47" s="12">
        <f t="shared" si="10"/>
        <v>0</v>
      </c>
      <c r="CI47" s="12">
        <f t="shared" si="11"/>
        <v>0</v>
      </c>
    </row>
    <row r="48" spans="2:87" s="39" customFormat="1" ht="17.25" customHeight="1">
      <c r="B48" s="9">
        <v>39</v>
      </c>
      <c r="C48" s="37" t="s">
        <v>78</v>
      </c>
      <c r="D48" s="38">
        <v>373.4</v>
      </c>
      <c r="E48" s="38">
        <v>687.7</v>
      </c>
      <c r="F48" s="12">
        <f t="shared" si="0"/>
        <v>10435.8</v>
      </c>
      <c r="G48" s="12">
        <f t="shared" si="1"/>
        <v>0</v>
      </c>
      <c r="H48" s="12">
        <f t="shared" si="12"/>
        <v>0</v>
      </c>
      <c r="I48" s="12">
        <f t="shared" si="2"/>
        <v>2868</v>
      </c>
      <c r="J48" s="12">
        <f t="shared" si="3"/>
        <v>0</v>
      </c>
      <c r="K48" s="12">
        <f t="shared" si="13"/>
        <v>0</v>
      </c>
      <c r="L48" s="12">
        <f t="shared" si="21"/>
        <v>328</v>
      </c>
      <c r="M48" s="12">
        <f t="shared" si="20"/>
        <v>0</v>
      </c>
      <c r="N48" s="12">
        <f t="shared" si="14"/>
        <v>0</v>
      </c>
      <c r="O48" s="35">
        <v>0</v>
      </c>
      <c r="P48" s="35"/>
      <c r="Q48" s="12">
        <v>0</v>
      </c>
      <c r="R48" s="36">
        <v>2020</v>
      </c>
      <c r="S48" s="35"/>
      <c r="T48" s="12">
        <f t="shared" si="15"/>
        <v>0</v>
      </c>
      <c r="U48" s="35">
        <v>328</v>
      </c>
      <c r="V48" s="35"/>
      <c r="W48" s="12">
        <f t="shared" si="16"/>
        <v>0</v>
      </c>
      <c r="X48" s="32">
        <v>20</v>
      </c>
      <c r="Y48" s="12"/>
      <c r="Z48" s="12">
        <f t="shared" si="17"/>
        <v>0</v>
      </c>
      <c r="AA48" s="3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35">
        <v>7567.8</v>
      </c>
      <c r="AJ48" s="35"/>
      <c r="AK48" s="35"/>
      <c r="AL48" s="35"/>
      <c r="AM48" s="12">
        <v>0</v>
      </c>
      <c r="AN48" s="12">
        <v>0</v>
      </c>
      <c r="AO48" s="32">
        <v>0</v>
      </c>
      <c r="AP48" s="12">
        <v>0</v>
      </c>
      <c r="AQ48" s="12">
        <f t="shared" si="23"/>
        <v>500</v>
      </c>
      <c r="AR48" s="12">
        <f t="shared" si="22"/>
        <v>0</v>
      </c>
      <c r="AS48" s="12">
        <f t="shared" si="18"/>
        <v>0</v>
      </c>
      <c r="AT48" s="35">
        <v>500</v>
      </c>
      <c r="AU48" s="35"/>
      <c r="AV48" s="12">
        <v>0</v>
      </c>
      <c r="AW48" s="12">
        <v>0</v>
      </c>
      <c r="AX48" s="12">
        <v>0</v>
      </c>
      <c r="AY48" s="12">
        <v>0</v>
      </c>
      <c r="AZ48" s="35">
        <v>0</v>
      </c>
      <c r="BA48" s="35"/>
      <c r="BB48" s="32">
        <v>0</v>
      </c>
      <c r="BC48" s="12"/>
      <c r="BD48" s="35">
        <v>0</v>
      </c>
      <c r="BE48" s="12"/>
      <c r="BF48" s="12">
        <v>0</v>
      </c>
      <c r="BG48" s="35"/>
      <c r="BH48" s="12">
        <v>0</v>
      </c>
      <c r="BI48" s="35"/>
      <c r="BJ48" s="12">
        <v>0</v>
      </c>
      <c r="BK48" s="35"/>
      <c r="BL48" s="12">
        <v>0</v>
      </c>
      <c r="BM48" s="12"/>
      <c r="BN48" s="12">
        <v>0</v>
      </c>
      <c r="BO48" s="12">
        <v>0</v>
      </c>
      <c r="BP48" s="32">
        <v>0</v>
      </c>
      <c r="BQ48" s="35"/>
      <c r="BR48" s="12"/>
      <c r="BS48" s="12">
        <f t="shared" si="8"/>
        <v>10435.8</v>
      </c>
      <c r="BT48" s="12">
        <f t="shared" si="9"/>
        <v>0</v>
      </c>
      <c r="BU48" s="12">
        <v>0</v>
      </c>
      <c r="BV48" s="12">
        <v>0</v>
      </c>
      <c r="BW48" s="12">
        <v>0</v>
      </c>
      <c r="BX48" s="12"/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4">
        <v>0</v>
      </c>
      <c r="CF48" s="35">
        <v>0</v>
      </c>
      <c r="CG48" s="35">
        <v>0</v>
      </c>
      <c r="CH48" s="12">
        <f t="shared" si="10"/>
        <v>0</v>
      </c>
      <c r="CI48" s="12">
        <f t="shared" si="11"/>
        <v>0</v>
      </c>
    </row>
    <row r="49" spans="2:87" s="39" customFormat="1" ht="17.25" customHeight="1">
      <c r="B49" s="9">
        <v>40</v>
      </c>
      <c r="C49" s="37" t="s">
        <v>79</v>
      </c>
      <c r="D49" s="41">
        <v>0</v>
      </c>
      <c r="E49" s="41">
        <v>436.9</v>
      </c>
      <c r="F49" s="12">
        <f t="shared" si="0"/>
        <v>15813.9</v>
      </c>
      <c r="G49" s="12">
        <f t="shared" si="1"/>
        <v>0</v>
      </c>
      <c r="H49" s="12">
        <f t="shared" si="12"/>
        <v>0</v>
      </c>
      <c r="I49" s="12">
        <f t="shared" si="2"/>
        <v>4620</v>
      </c>
      <c r="J49" s="12">
        <f t="shared" si="3"/>
        <v>0</v>
      </c>
      <c r="K49" s="12">
        <f t="shared" si="13"/>
        <v>0</v>
      </c>
      <c r="L49" s="12">
        <f t="shared" si="21"/>
        <v>600</v>
      </c>
      <c r="M49" s="12">
        <f t="shared" si="20"/>
        <v>0</v>
      </c>
      <c r="N49" s="12">
        <f t="shared" si="14"/>
        <v>0</v>
      </c>
      <c r="O49" s="35">
        <v>0</v>
      </c>
      <c r="P49" s="35"/>
      <c r="Q49" s="12">
        <v>0</v>
      </c>
      <c r="R49" s="42">
        <v>2360</v>
      </c>
      <c r="S49" s="35"/>
      <c r="T49" s="12">
        <f t="shared" si="15"/>
        <v>0</v>
      </c>
      <c r="U49" s="35">
        <v>600</v>
      </c>
      <c r="V49" s="35"/>
      <c r="W49" s="12">
        <f t="shared" si="16"/>
        <v>0</v>
      </c>
      <c r="X49" s="32">
        <v>60</v>
      </c>
      <c r="Y49" s="12"/>
      <c r="Z49" s="12">
        <f t="shared" si="17"/>
        <v>0</v>
      </c>
      <c r="AA49" s="3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35">
        <v>11193.9</v>
      </c>
      <c r="AJ49" s="35"/>
      <c r="AK49" s="35"/>
      <c r="AL49" s="35"/>
      <c r="AM49" s="12">
        <v>0</v>
      </c>
      <c r="AN49" s="12">
        <v>0</v>
      </c>
      <c r="AO49" s="32">
        <v>0</v>
      </c>
      <c r="AP49" s="12">
        <v>0</v>
      </c>
      <c r="AQ49" s="12">
        <f t="shared" si="23"/>
        <v>1100</v>
      </c>
      <c r="AR49" s="12">
        <f t="shared" si="22"/>
        <v>0</v>
      </c>
      <c r="AS49" s="12">
        <f t="shared" si="18"/>
        <v>0</v>
      </c>
      <c r="AT49" s="35">
        <v>1100</v>
      </c>
      <c r="AU49" s="35"/>
      <c r="AV49" s="12">
        <v>0</v>
      </c>
      <c r="AW49" s="12">
        <v>0</v>
      </c>
      <c r="AX49" s="12">
        <v>0</v>
      </c>
      <c r="AY49" s="12">
        <v>0</v>
      </c>
      <c r="AZ49" s="35">
        <v>0</v>
      </c>
      <c r="BA49" s="35"/>
      <c r="BB49" s="32">
        <v>0</v>
      </c>
      <c r="BC49" s="12"/>
      <c r="BD49" s="35">
        <v>0</v>
      </c>
      <c r="BE49" s="12"/>
      <c r="BF49" s="12">
        <v>0</v>
      </c>
      <c r="BG49" s="35"/>
      <c r="BH49" s="12">
        <v>0</v>
      </c>
      <c r="BI49" s="35"/>
      <c r="BJ49" s="12">
        <v>0</v>
      </c>
      <c r="BK49" s="35"/>
      <c r="BL49" s="12">
        <v>0</v>
      </c>
      <c r="BM49" s="12"/>
      <c r="BN49" s="12">
        <v>0</v>
      </c>
      <c r="BO49" s="12">
        <v>0</v>
      </c>
      <c r="BP49" s="32">
        <v>500</v>
      </c>
      <c r="BQ49" s="35"/>
      <c r="BR49" s="12"/>
      <c r="BS49" s="12">
        <f t="shared" si="8"/>
        <v>15813.9</v>
      </c>
      <c r="BT49" s="12">
        <f t="shared" si="9"/>
        <v>0</v>
      </c>
      <c r="BU49" s="12">
        <v>0</v>
      </c>
      <c r="BV49" s="12">
        <v>0</v>
      </c>
      <c r="BW49" s="12">
        <v>0</v>
      </c>
      <c r="BX49" s="12"/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4">
        <v>0</v>
      </c>
      <c r="CF49" s="35">
        <v>0</v>
      </c>
      <c r="CG49" s="35">
        <v>0</v>
      </c>
      <c r="CH49" s="12">
        <f t="shared" si="10"/>
        <v>0</v>
      </c>
      <c r="CI49" s="12">
        <f t="shared" si="11"/>
        <v>0</v>
      </c>
    </row>
    <row r="50" spans="2:87" s="39" customFormat="1" ht="17.25" customHeight="1">
      <c r="B50" s="9">
        <v>41</v>
      </c>
      <c r="C50" s="37" t="s">
        <v>80</v>
      </c>
      <c r="D50" s="41">
        <v>589.5</v>
      </c>
      <c r="E50" s="41">
        <v>349.5</v>
      </c>
      <c r="F50" s="12">
        <f t="shared" si="0"/>
        <v>6277.6</v>
      </c>
      <c r="G50" s="12">
        <f t="shared" si="1"/>
        <v>0</v>
      </c>
      <c r="H50" s="12">
        <f t="shared" si="12"/>
        <v>0</v>
      </c>
      <c r="I50" s="12">
        <f t="shared" si="2"/>
        <v>2245</v>
      </c>
      <c r="J50" s="12">
        <f t="shared" si="3"/>
        <v>0</v>
      </c>
      <c r="K50" s="12">
        <f t="shared" si="13"/>
        <v>0</v>
      </c>
      <c r="L50" s="12">
        <f t="shared" si="21"/>
        <v>135</v>
      </c>
      <c r="M50" s="12">
        <f t="shared" si="20"/>
        <v>0</v>
      </c>
      <c r="N50" s="12">
        <f t="shared" si="14"/>
        <v>0</v>
      </c>
      <c r="O50" s="35">
        <v>0</v>
      </c>
      <c r="P50" s="35"/>
      <c r="Q50" s="12">
        <v>0</v>
      </c>
      <c r="R50" s="36">
        <v>1220</v>
      </c>
      <c r="S50" s="35"/>
      <c r="T50" s="12">
        <f t="shared" si="15"/>
        <v>0</v>
      </c>
      <c r="U50" s="35">
        <v>135</v>
      </c>
      <c r="V50" s="35"/>
      <c r="W50" s="12">
        <f t="shared" si="16"/>
        <v>0</v>
      </c>
      <c r="X50" s="32">
        <v>25</v>
      </c>
      <c r="Y50" s="12"/>
      <c r="Z50" s="12">
        <f t="shared" si="17"/>
        <v>0</v>
      </c>
      <c r="AA50" s="3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35">
        <v>3500</v>
      </c>
      <c r="AJ50" s="35"/>
      <c r="AK50" s="35">
        <v>532.6</v>
      </c>
      <c r="AL50" s="35"/>
      <c r="AM50" s="12">
        <v>0</v>
      </c>
      <c r="AN50" s="12">
        <v>0</v>
      </c>
      <c r="AO50" s="32">
        <v>0</v>
      </c>
      <c r="AP50" s="12">
        <v>0</v>
      </c>
      <c r="AQ50" s="12">
        <f t="shared" si="23"/>
        <v>865</v>
      </c>
      <c r="AR50" s="12">
        <f t="shared" si="22"/>
        <v>0</v>
      </c>
      <c r="AS50" s="12">
        <f t="shared" si="18"/>
        <v>0</v>
      </c>
      <c r="AT50" s="35">
        <v>655</v>
      </c>
      <c r="AU50" s="35"/>
      <c r="AV50" s="12">
        <v>0</v>
      </c>
      <c r="AW50" s="12">
        <v>0</v>
      </c>
      <c r="AX50" s="12">
        <v>0</v>
      </c>
      <c r="AY50" s="12">
        <v>0</v>
      </c>
      <c r="AZ50" s="35">
        <v>210</v>
      </c>
      <c r="BA50" s="35"/>
      <c r="BB50" s="32">
        <v>0</v>
      </c>
      <c r="BC50" s="12"/>
      <c r="BD50" s="35">
        <v>0</v>
      </c>
      <c r="BE50" s="12"/>
      <c r="BF50" s="12">
        <v>0</v>
      </c>
      <c r="BG50" s="35"/>
      <c r="BH50" s="12">
        <v>0</v>
      </c>
      <c r="BI50" s="35"/>
      <c r="BJ50" s="12">
        <v>0</v>
      </c>
      <c r="BK50" s="35"/>
      <c r="BL50" s="12">
        <v>0</v>
      </c>
      <c r="BM50" s="12"/>
      <c r="BN50" s="12">
        <v>0</v>
      </c>
      <c r="BO50" s="12">
        <v>0</v>
      </c>
      <c r="BP50" s="32">
        <v>0</v>
      </c>
      <c r="BQ50" s="35"/>
      <c r="BR50" s="12"/>
      <c r="BS50" s="12">
        <f t="shared" si="8"/>
        <v>6277.6</v>
      </c>
      <c r="BT50" s="12">
        <f t="shared" si="9"/>
        <v>0</v>
      </c>
      <c r="BU50" s="12">
        <v>0</v>
      </c>
      <c r="BV50" s="12">
        <v>0</v>
      </c>
      <c r="BW50" s="12">
        <v>0</v>
      </c>
      <c r="BX50" s="12"/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4">
        <v>0</v>
      </c>
      <c r="CF50" s="35">
        <v>0</v>
      </c>
      <c r="CG50" s="35">
        <v>0</v>
      </c>
      <c r="CH50" s="12">
        <f t="shared" si="10"/>
        <v>0</v>
      </c>
      <c r="CI50" s="12">
        <f t="shared" si="11"/>
        <v>0</v>
      </c>
    </row>
    <row r="51" spans="2:87" s="39" customFormat="1" ht="17.25" customHeight="1">
      <c r="B51" s="9">
        <v>42</v>
      </c>
      <c r="C51" s="37" t="s">
        <v>81</v>
      </c>
      <c r="D51" s="41">
        <v>1148.7</v>
      </c>
      <c r="E51" s="41">
        <v>670</v>
      </c>
      <c r="F51" s="12">
        <f t="shared" si="0"/>
        <v>13027</v>
      </c>
      <c r="G51" s="12">
        <f t="shared" si="1"/>
        <v>0</v>
      </c>
      <c r="H51" s="12">
        <f t="shared" si="12"/>
        <v>0</v>
      </c>
      <c r="I51" s="12">
        <f t="shared" si="2"/>
        <v>2890</v>
      </c>
      <c r="J51" s="12">
        <f t="shared" si="3"/>
        <v>0</v>
      </c>
      <c r="K51" s="12">
        <f t="shared" si="13"/>
        <v>0</v>
      </c>
      <c r="L51" s="12">
        <f t="shared" si="21"/>
        <v>400</v>
      </c>
      <c r="M51" s="12">
        <f t="shared" si="20"/>
        <v>0</v>
      </c>
      <c r="N51" s="12">
        <f t="shared" si="14"/>
        <v>0</v>
      </c>
      <c r="O51" s="35">
        <v>0</v>
      </c>
      <c r="P51" s="35"/>
      <c r="Q51" s="12">
        <v>0</v>
      </c>
      <c r="R51" s="36">
        <v>1700</v>
      </c>
      <c r="S51" s="35"/>
      <c r="T51" s="12">
        <f t="shared" si="15"/>
        <v>0</v>
      </c>
      <c r="U51" s="35">
        <v>400</v>
      </c>
      <c r="V51" s="35"/>
      <c r="W51" s="12">
        <f t="shared" si="16"/>
        <v>0</v>
      </c>
      <c r="X51" s="32">
        <v>30</v>
      </c>
      <c r="Y51" s="12"/>
      <c r="Z51" s="12">
        <f t="shared" si="17"/>
        <v>0</v>
      </c>
      <c r="AA51" s="3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35">
        <v>10137</v>
      </c>
      <c r="AJ51" s="35"/>
      <c r="AK51" s="35"/>
      <c r="AL51" s="35"/>
      <c r="AM51" s="12">
        <v>0</v>
      </c>
      <c r="AN51" s="12">
        <v>0</v>
      </c>
      <c r="AO51" s="32">
        <v>0</v>
      </c>
      <c r="AP51" s="12">
        <v>0</v>
      </c>
      <c r="AQ51" s="12">
        <f t="shared" si="23"/>
        <v>750</v>
      </c>
      <c r="AR51" s="12">
        <f t="shared" si="22"/>
        <v>0</v>
      </c>
      <c r="AS51" s="12">
        <f t="shared" si="18"/>
        <v>0</v>
      </c>
      <c r="AT51" s="35">
        <v>750</v>
      </c>
      <c r="AU51" s="35"/>
      <c r="AV51" s="12">
        <v>0</v>
      </c>
      <c r="AW51" s="12">
        <v>0</v>
      </c>
      <c r="AX51" s="12">
        <v>0</v>
      </c>
      <c r="AY51" s="12">
        <v>0</v>
      </c>
      <c r="AZ51" s="35">
        <v>0</v>
      </c>
      <c r="BA51" s="35"/>
      <c r="BB51" s="32">
        <v>0</v>
      </c>
      <c r="BC51" s="12"/>
      <c r="BD51" s="35">
        <v>0</v>
      </c>
      <c r="BE51" s="12"/>
      <c r="BF51" s="12">
        <v>0</v>
      </c>
      <c r="BG51" s="35"/>
      <c r="BH51" s="12">
        <v>10</v>
      </c>
      <c r="BI51" s="35"/>
      <c r="BJ51" s="12">
        <v>0</v>
      </c>
      <c r="BK51" s="35"/>
      <c r="BL51" s="12">
        <v>0</v>
      </c>
      <c r="BM51" s="12"/>
      <c r="BN51" s="12">
        <v>0</v>
      </c>
      <c r="BO51" s="12">
        <v>0</v>
      </c>
      <c r="BP51" s="32">
        <v>0</v>
      </c>
      <c r="BQ51" s="35"/>
      <c r="BR51" s="12"/>
      <c r="BS51" s="12">
        <f t="shared" si="8"/>
        <v>13027</v>
      </c>
      <c r="BT51" s="12">
        <f t="shared" si="9"/>
        <v>0</v>
      </c>
      <c r="BU51" s="12">
        <v>0</v>
      </c>
      <c r="BV51" s="12">
        <v>0</v>
      </c>
      <c r="BW51" s="12">
        <v>0</v>
      </c>
      <c r="BX51" s="12"/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4">
        <v>0</v>
      </c>
      <c r="CF51" s="35">
        <v>0</v>
      </c>
      <c r="CG51" s="35">
        <v>0</v>
      </c>
      <c r="CH51" s="12">
        <f t="shared" si="10"/>
        <v>0</v>
      </c>
      <c r="CI51" s="12">
        <f t="shared" si="11"/>
        <v>0</v>
      </c>
    </row>
    <row r="52" spans="2:87" s="39" customFormat="1" ht="17.25" customHeight="1">
      <c r="B52" s="9">
        <v>43</v>
      </c>
      <c r="C52" s="37" t="s">
        <v>82</v>
      </c>
      <c r="D52" s="38">
        <v>202.7</v>
      </c>
      <c r="E52" s="38">
        <v>113.4</v>
      </c>
      <c r="F52" s="12">
        <f t="shared" si="0"/>
        <v>200430.01</v>
      </c>
      <c r="G52" s="12">
        <f t="shared" si="1"/>
        <v>0</v>
      </c>
      <c r="H52" s="12">
        <f t="shared" si="12"/>
        <v>0</v>
      </c>
      <c r="I52" s="12">
        <f t="shared" si="2"/>
        <v>121629.3</v>
      </c>
      <c r="J52" s="12">
        <f t="shared" si="3"/>
        <v>0</v>
      </c>
      <c r="K52" s="12">
        <f t="shared" si="13"/>
        <v>0</v>
      </c>
      <c r="L52" s="12">
        <f t="shared" si="21"/>
        <v>30342</v>
      </c>
      <c r="M52" s="12">
        <f t="shared" si="20"/>
        <v>0</v>
      </c>
      <c r="N52" s="12">
        <f t="shared" si="14"/>
        <v>0</v>
      </c>
      <c r="O52" s="35">
        <v>16000</v>
      </c>
      <c r="P52" s="35"/>
      <c r="Q52" s="12">
        <f>P52*100/O52</f>
        <v>0</v>
      </c>
      <c r="R52" s="36">
        <v>9636</v>
      </c>
      <c r="S52" s="35"/>
      <c r="T52" s="12">
        <f t="shared" si="15"/>
        <v>0</v>
      </c>
      <c r="U52" s="35">
        <f>30342-16000</f>
        <v>14342</v>
      </c>
      <c r="V52" s="35"/>
      <c r="W52" s="12">
        <f t="shared" si="16"/>
        <v>0</v>
      </c>
      <c r="X52" s="32">
        <v>10673.5</v>
      </c>
      <c r="Y52" s="12"/>
      <c r="Z52" s="12">
        <f t="shared" si="17"/>
        <v>0</v>
      </c>
      <c r="AA52" s="32">
        <v>1000</v>
      </c>
      <c r="AB52" s="12">
        <v>0</v>
      </c>
      <c r="AC52" s="12">
        <f>+AB52/AA52*100</f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35">
        <v>55106.8</v>
      </c>
      <c r="AJ52" s="35"/>
      <c r="AK52" s="35">
        <v>14757.4</v>
      </c>
      <c r="AL52" s="35"/>
      <c r="AM52" s="12">
        <v>0</v>
      </c>
      <c r="AN52" s="12">
        <v>0</v>
      </c>
      <c r="AO52" s="32">
        <v>0</v>
      </c>
      <c r="AP52" s="12">
        <v>0</v>
      </c>
      <c r="AQ52" s="12">
        <f t="shared" si="23"/>
        <v>8290</v>
      </c>
      <c r="AR52" s="12">
        <f t="shared" si="22"/>
        <v>0</v>
      </c>
      <c r="AS52" s="12">
        <f t="shared" si="18"/>
        <v>0</v>
      </c>
      <c r="AT52" s="35">
        <v>2190</v>
      </c>
      <c r="AU52" s="35"/>
      <c r="AV52" s="12">
        <v>0</v>
      </c>
      <c r="AW52" s="12">
        <v>0</v>
      </c>
      <c r="AX52" s="12">
        <v>0</v>
      </c>
      <c r="AY52" s="12">
        <v>0</v>
      </c>
      <c r="AZ52" s="35">
        <v>6100</v>
      </c>
      <c r="BA52" s="35"/>
      <c r="BB52" s="32">
        <v>0</v>
      </c>
      <c r="BC52" s="12"/>
      <c r="BD52" s="35">
        <v>8936.51</v>
      </c>
      <c r="BE52" s="12"/>
      <c r="BF52" s="12">
        <v>0</v>
      </c>
      <c r="BG52" s="35"/>
      <c r="BH52" s="12">
        <v>0</v>
      </c>
      <c r="BI52" s="35"/>
      <c r="BJ52" s="12">
        <v>0</v>
      </c>
      <c r="BK52" s="35"/>
      <c r="BL52" s="12">
        <v>1500</v>
      </c>
      <c r="BM52" s="12"/>
      <c r="BN52" s="12">
        <v>0</v>
      </c>
      <c r="BO52" s="12">
        <v>0</v>
      </c>
      <c r="BP52" s="32">
        <v>60187.8</v>
      </c>
      <c r="BQ52" s="35"/>
      <c r="BR52" s="12"/>
      <c r="BS52" s="12">
        <f t="shared" si="8"/>
        <v>200430.01</v>
      </c>
      <c r="BT52" s="12">
        <f t="shared" si="9"/>
        <v>0</v>
      </c>
      <c r="BU52" s="12">
        <v>0</v>
      </c>
      <c r="BV52" s="12">
        <v>0</v>
      </c>
      <c r="BW52" s="12">
        <v>0</v>
      </c>
      <c r="BX52" s="12"/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4">
        <v>0</v>
      </c>
      <c r="CF52" s="35">
        <v>0</v>
      </c>
      <c r="CG52" s="35">
        <v>0</v>
      </c>
      <c r="CH52" s="12">
        <f t="shared" si="10"/>
        <v>0</v>
      </c>
      <c r="CI52" s="12">
        <f t="shared" si="11"/>
        <v>0</v>
      </c>
    </row>
    <row r="53" spans="2:87" s="39" customFormat="1" ht="17.25" customHeight="1">
      <c r="B53" s="9">
        <v>44</v>
      </c>
      <c r="C53" s="37" t="s">
        <v>83</v>
      </c>
      <c r="D53" s="41">
        <v>2556.2</v>
      </c>
      <c r="E53" s="41">
        <v>37701.2</v>
      </c>
      <c r="F53" s="12">
        <f t="shared" si="0"/>
        <v>81105.1</v>
      </c>
      <c r="G53" s="12">
        <f t="shared" si="1"/>
        <v>0</v>
      </c>
      <c r="H53" s="12">
        <f t="shared" si="12"/>
        <v>0</v>
      </c>
      <c r="I53" s="12">
        <f t="shared" si="2"/>
        <v>67054</v>
      </c>
      <c r="J53" s="12">
        <f t="shared" si="3"/>
        <v>0</v>
      </c>
      <c r="K53" s="12">
        <f t="shared" si="13"/>
        <v>0</v>
      </c>
      <c r="L53" s="12">
        <f t="shared" si="21"/>
        <v>720</v>
      </c>
      <c r="M53" s="12">
        <f t="shared" si="20"/>
        <v>0</v>
      </c>
      <c r="N53" s="12">
        <f t="shared" si="14"/>
        <v>0</v>
      </c>
      <c r="O53" s="35">
        <v>170</v>
      </c>
      <c r="P53" s="35"/>
      <c r="Q53" s="12">
        <f>P53*100/O53</f>
        <v>0</v>
      </c>
      <c r="R53" s="36">
        <v>3100</v>
      </c>
      <c r="S53" s="35"/>
      <c r="T53" s="12">
        <f t="shared" si="15"/>
        <v>0</v>
      </c>
      <c r="U53" s="35">
        <v>550</v>
      </c>
      <c r="V53" s="35"/>
      <c r="W53" s="12">
        <f t="shared" si="16"/>
        <v>0</v>
      </c>
      <c r="X53" s="32">
        <v>89</v>
      </c>
      <c r="Y53" s="12"/>
      <c r="Z53" s="12">
        <f t="shared" si="17"/>
        <v>0</v>
      </c>
      <c r="AA53" s="3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35">
        <v>14051.1</v>
      </c>
      <c r="AJ53" s="35"/>
      <c r="AK53" s="35"/>
      <c r="AL53" s="35"/>
      <c r="AM53" s="12">
        <v>0</v>
      </c>
      <c r="AN53" s="12">
        <v>0</v>
      </c>
      <c r="AO53" s="32">
        <v>0</v>
      </c>
      <c r="AP53" s="12">
        <v>0</v>
      </c>
      <c r="AQ53" s="12">
        <f t="shared" si="23"/>
        <v>62900</v>
      </c>
      <c r="AR53" s="12">
        <f t="shared" si="22"/>
        <v>0</v>
      </c>
      <c r="AS53" s="12">
        <f t="shared" si="18"/>
        <v>0</v>
      </c>
      <c r="AT53" s="35">
        <v>62500</v>
      </c>
      <c r="AU53" s="35"/>
      <c r="AV53" s="12">
        <v>0</v>
      </c>
      <c r="AW53" s="12">
        <v>0</v>
      </c>
      <c r="AX53" s="12">
        <v>0</v>
      </c>
      <c r="AY53" s="12">
        <v>0</v>
      </c>
      <c r="AZ53" s="35">
        <v>400</v>
      </c>
      <c r="BA53" s="35"/>
      <c r="BB53" s="32">
        <v>0</v>
      </c>
      <c r="BC53" s="12"/>
      <c r="BD53" s="35">
        <v>0</v>
      </c>
      <c r="BE53" s="12"/>
      <c r="BF53" s="12">
        <v>0</v>
      </c>
      <c r="BG53" s="35"/>
      <c r="BH53" s="12">
        <v>45</v>
      </c>
      <c r="BI53" s="35"/>
      <c r="BJ53" s="12">
        <v>0</v>
      </c>
      <c r="BK53" s="35"/>
      <c r="BL53" s="12">
        <v>0</v>
      </c>
      <c r="BM53" s="12"/>
      <c r="BN53" s="12">
        <v>0</v>
      </c>
      <c r="BO53" s="12">
        <v>0</v>
      </c>
      <c r="BP53" s="32">
        <v>200</v>
      </c>
      <c r="BQ53" s="35"/>
      <c r="BR53" s="12"/>
      <c r="BS53" s="12">
        <f t="shared" si="8"/>
        <v>81105.1</v>
      </c>
      <c r="BT53" s="12">
        <f t="shared" si="9"/>
        <v>0</v>
      </c>
      <c r="BU53" s="12">
        <v>0</v>
      </c>
      <c r="BV53" s="12">
        <v>0</v>
      </c>
      <c r="BW53" s="12">
        <v>0</v>
      </c>
      <c r="BX53" s="12"/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4">
        <v>0</v>
      </c>
      <c r="CF53" s="35">
        <v>0</v>
      </c>
      <c r="CG53" s="35">
        <v>0</v>
      </c>
      <c r="CH53" s="12">
        <f t="shared" si="10"/>
        <v>0</v>
      </c>
      <c r="CI53" s="12">
        <f t="shared" si="11"/>
        <v>0</v>
      </c>
    </row>
    <row r="54" spans="2:87" s="23" customFormat="1" ht="27" customHeight="1">
      <c r="B54" s="54" t="s">
        <v>29</v>
      </c>
      <c r="C54" s="54"/>
      <c r="D54" s="33">
        <f>SUM(D10:D53)</f>
        <v>94260.39999999998</v>
      </c>
      <c r="E54" s="33">
        <f aca="true" t="shared" si="24" ref="E54:AZ54">SUM(E10:E53)</f>
        <v>218614.3</v>
      </c>
      <c r="F54" s="33">
        <f t="shared" si="24"/>
        <v>1450502.35</v>
      </c>
      <c r="G54" s="33">
        <f t="shared" si="24"/>
        <v>386</v>
      </c>
      <c r="H54" s="12">
        <f t="shared" si="12"/>
        <v>0.026611470157218292</v>
      </c>
      <c r="I54" s="33">
        <f t="shared" si="24"/>
        <v>577093.2</v>
      </c>
      <c r="J54" s="33">
        <f t="shared" si="24"/>
        <v>0</v>
      </c>
      <c r="K54" s="12">
        <f t="shared" si="13"/>
        <v>0</v>
      </c>
      <c r="L54" s="33">
        <f t="shared" si="24"/>
        <v>112224.4</v>
      </c>
      <c r="M54" s="33">
        <f t="shared" si="24"/>
        <v>0</v>
      </c>
      <c r="N54" s="12">
        <f t="shared" si="14"/>
        <v>0</v>
      </c>
      <c r="O54" s="33">
        <f t="shared" si="24"/>
        <v>25833.9</v>
      </c>
      <c r="P54" s="33">
        <f t="shared" si="24"/>
        <v>0</v>
      </c>
      <c r="Q54" s="5">
        <f>+P54/O54*100</f>
        <v>0</v>
      </c>
      <c r="R54" s="33">
        <f t="shared" si="24"/>
        <v>69696.6</v>
      </c>
      <c r="S54" s="33">
        <f t="shared" si="24"/>
        <v>0</v>
      </c>
      <c r="T54" s="12">
        <f t="shared" si="15"/>
        <v>0</v>
      </c>
      <c r="U54" s="33">
        <f t="shared" si="24"/>
        <v>86390.5</v>
      </c>
      <c r="V54" s="33">
        <f t="shared" si="24"/>
        <v>0</v>
      </c>
      <c r="W54" s="12">
        <f t="shared" si="16"/>
        <v>0</v>
      </c>
      <c r="X54" s="33">
        <f t="shared" si="24"/>
        <v>22090.9</v>
      </c>
      <c r="Y54" s="33">
        <f t="shared" si="24"/>
        <v>0</v>
      </c>
      <c r="Z54" s="12">
        <f t="shared" si="17"/>
        <v>0</v>
      </c>
      <c r="AA54" s="33">
        <f t="shared" si="24"/>
        <v>6950</v>
      </c>
      <c r="AB54" s="33">
        <f t="shared" si="24"/>
        <v>0</v>
      </c>
      <c r="AC54" s="33">
        <f>+AB54/AA54*100</f>
        <v>0</v>
      </c>
      <c r="AD54" s="33">
        <v>0</v>
      </c>
      <c r="AE54" s="33">
        <f t="shared" si="24"/>
        <v>0</v>
      </c>
      <c r="AF54" s="33">
        <f t="shared" si="24"/>
        <v>0</v>
      </c>
      <c r="AG54" s="33">
        <f t="shared" si="24"/>
        <v>0</v>
      </c>
      <c r="AH54" s="33">
        <f t="shared" si="24"/>
        <v>0</v>
      </c>
      <c r="AI54" s="33">
        <f>SUM(AI10:AI53)</f>
        <v>827656.5000000001</v>
      </c>
      <c r="AJ54" s="33">
        <f t="shared" si="24"/>
        <v>0</v>
      </c>
      <c r="AK54" s="33">
        <f t="shared" si="24"/>
        <v>23993.9</v>
      </c>
      <c r="AL54" s="33">
        <f t="shared" si="24"/>
        <v>0</v>
      </c>
      <c r="AM54" s="33">
        <f t="shared" si="24"/>
        <v>0</v>
      </c>
      <c r="AN54" s="33">
        <f t="shared" si="24"/>
        <v>0</v>
      </c>
      <c r="AO54" s="33">
        <f t="shared" si="24"/>
        <v>0</v>
      </c>
      <c r="AP54" s="33">
        <f>SUM(AP10:AP53)</f>
        <v>0</v>
      </c>
      <c r="AQ54" s="33">
        <f t="shared" si="24"/>
        <v>285481.9</v>
      </c>
      <c r="AR54" s="33">
        <f t="shared" si="24"/>
        <v>0</v>
      </c>
      <c r="AS54" s="12">
        <f t="shared" si="18"/>
        <v>0</v>
      </c>
      <c r="AT54" s="33">
        <f t="shared" si="24"/>
        <v>275620.9</v>
      </c>
      <c r="AU54" s="33">
        <f t="shared" si="24"/>
        <v>0</v>
      </c>
      <c r="AV54" s="33">
        <f t="shared" si="24"/>
        <v>0</v>
      </c>
      <c r="AW54" s="33">
        <f t="shared" si="24"/>
        <v>0</v>
      </c>
      <c r="AX54" s="33">
        <f t="shared" si="24"/>
        <v>0</v>
      </c>
      <c r="AY54" s="33">
        <f t="shared" si="24"/>
        <v>0</v>
      </c>
      <c r="AZ54" s="33">
        <f t="shared" si="24"/>
        <v>9861</v>
      </c>
      <c r="BA54" s="33">
        <f aca="true" t="shared" si="25" ref="BA54:CI54">SUM(BA10:BA53)</f>
        <v>0</v>
      </c>
      <c r="BB54" s="33">
        <f t="shared" si="25"/>
        <v>0</v>
      </c>
      <c r="BC54" s="33">
        <f t="shared" si="25"/>
        <v>0</v>
      </c>
      <c r="BD54" s="33">
        <f t="shared" si="25"/>
        <v>16758.75</v>
      </c>
      <c r="BE54" s="33">
        <f t="shared" si="25"/>
        <v>0</v>
      </c>
      <c r="BF54" s="33">
        <f>SUM(BF10:BF53)</f>
        <v>2000</v>
      </c>
      <c r="BG54" s="33">
        <f>SUM(BG10:BG53)</f>
        <v>0</v>
      </c>
      <c r="BH54" s="33">
        <f t="shared" si="25"/>
        <v>2015.7</v>
      </c>
      <c r="BI54" s="33">
        <f t="shared" si="25"/>
        <v>0</v>
      </c>
      <c r="BJ54" s="33">
        <f t="shared" si="25"/>
        <v>250</v>
      </c>
      <c r="BK54" s="33">
        <f t="shared" si="25"/>
        <v>0</v>
      </c>
      <c r="BL54" s="33">
        <f>SUM(BL10:BL53)</f>
        <v>1700</v>
      </c>
      <c r="BM54" s="33">
        <f>SUM(BM10:BM53)</f>
        <v>0</v>
      </c>
      <c r="BN54" s="33">
        <f t="shared" si="25"/>
        <v>5000</v>
      </c>
      <c r="BO54" s="33">
        <f t="shared" si="25"/>
        <v>386</v>
      </c>
      <c r="BP54" s="33">
        <f t="shared" si="25"/>
        <v>74683.7</v>
      </c>
      <c r="BQ54" s="33">
        <f t="shared" si="25"/>
        <v>0</v>
      </c>
      <c r="BR54" s="33">
        <f t="shared" si="25"/>
        <v>0</v>
      </c>
      <c r="BS54" s="33">
        <f t="shared" si="25"/>
        <v>1450502.35</v>
      </c>
      <c r="BT54" s="33">
        <f t="shared" si="25"/>
        <v>386</v>
      </c>
      <c r="BU54" s="33">
        <f t="shared" si="25"/>
        <v>0</v>
      </c>
      <c r="BV54" s="33">
        <f t="shared" si="25"/>
        <v>0</v>
      </c>
      <c r="BW54" s="33">
        <f t="shared" si="25"/>
        <v>0</v>
      </c>
      <c r="BX54" s="33">
        <f t="shared" si="25"/>
        <v>0</v>
      </c>
      <c r="BY54" s="33">
        <f t="shared" si="25"/>
        <v>0</v>
      </c>
      <c r="BZ54" s="33">
        <f t="shared" si="25"/>
        <v>0</v>
      </c>
      <c r="CA54" s="33">
        <f t="shared" si="25"/>
        <v>0</v>
      </c>
      <c r="CB54" s="33">
        <f t="shared" si="25"/>
        <v>0</v>
      </c>
      <c r="CC54" s="33">
        <f t="shared" si="25"/>
        <v>0</v>
      </c>
      <c r="CD54" s="33">
        <f t="shared" si="25"/>
        <v>0</v>
      </c>
      <c r="CE54" s="33">
        <f t="shared" si="25"/>
        <v>0</v>
      </c>
      <c r="CF54" s="33">
        <f t="shared" si="25"/>
        <v>0</v>
      </c>
      <c r="CG54" s="33">
        <f t="shared" si="25"/>
        <v>0</v>
      </c>
      <c r="CH54" s="33">
        <f t="shared" si="25"/>
        <v>0</v>
      </c>
      <c r="CI54" s="33">
        <f t="shared" si="25"/>
        <v>0</v>
      </c>
    </row>
    <row r="55" spans="2:88" s="23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</row>
    <row r="56" spans="2:88" s="23" customFormat="1" ht="13.5">
      <c r="B56" s="34"/>
      <c r="C56" s="34"/>
      <c r="D56" s="34"/>
      <c r="E56" s="34"/>
      <c r="F56" s="34"/>
      <c r="G56" s="7"/>
      <c r="H56" s="34"/>
      <c r="I56" s="34"/>
      <c r="J56" s="7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7"/>
      <c r="AU56" s="7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</row>
    <row r="57" spans="2:88" s="23" customFormat="1" ht="13.5">
      <c r="B57" s="34"/>
      <c r="C57" s="34"/>
      <c r="D57" s="34"/>
      <c r="E57" s="34"/>
      <c r="F57" s="34"/>
      <c r="G57" s="7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7"/>
      <c r="AU57" s="34"/>
      <c r="AV57" s="34"/>
      <c r="AW57" s="34"/>
      <c r="AX57" s="34"/>
      <c r="AY57" s="34"/>
      <c r="AZ57" s="7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</row>
    <row r="58" spans="2:88" s="23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</row>
    <row r="59" spans="2:88" s="23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</row>
    <row r="60" spans="2:88" s="23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</row>
    <row r="61" spans="2:88" s="23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</row>
    <row r="62" spans="2:88" s="23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</row>
    <row r="63" spans="2:88" s="23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</row>
    <row r="64" spans="2:88" s="23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</row>
    <row r="65" spans="2:88" s="23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</row>
    <row r="66" spans="2:88" s="23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</row>
    <row r="67" spans="2:88" s="23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</row>
    <row r="68" spans="2:88" s="23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</row>
    <row r="69" spans="2:88" s="23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</row>
    <row r="70" spans="2:88" s="23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</row>
    <row r="71" spans="2:88" s="23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</row>
    <row r="72" spans="2:88" s="23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</row>
    <row r="73" spans="2:88" s="23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</row>
    <row r="74" spans="2:88" s="23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</row>
    <row r="75" spans="2:88" s="23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</row>
    <row r="76" spans="2:88" ht="17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</row>
    <row r="77" spans="2:88" ht="17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</row>
    <row r="78" spans="2:88" ht="17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</row>
    <row r="79" spans="2:88" ht="17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</row>
    <row r="80" spans="2:88" ht="17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</row>
    <row r="81" spans="2:88" ht="17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</row>
    <row r="82" spans="2:88" ht="17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</row>
    <row r="83" spans="2:88" ht="17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</row>
    <row r="84" spans="2:88" ht="17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</row>
    <row r="85" spans="2:88" ht="17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</row>
    <row r="86" spans="2:88" ht="17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</row>
    <row r="87" spans="2:88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2:88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2:88" ht="17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2:88" ht="17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2:88" ht="17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2:88" ht="17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2:88" ht="17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2:88" ht="17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2:88" ht="17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2:88" ht="17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2:88" ht="17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2:88" ht="17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2:88" ht="17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8" ht="17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2:88" ht="17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2:88" ht="17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2:88" ht="17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2:88" ht="17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2:88" ht="17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2:88" ht="17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2:88" ht="17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2:88" ht="17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2:88" ht="17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2:88" ht="17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2:88" ht="17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2:88" ht="17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2:88" ht="17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2:88" ht="17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2:88" ht="17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2:88" ht="17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2:88" ht="17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2:88" ht="17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2:88" ht="17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2:88" ht="17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2:88" ht="17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2:88" ht="17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2:88" ht="17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2:88" ht="17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2:88" ht="17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2:88" ht="17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2:88" ht="17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2:88" ht="17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2:88" ht="17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2:88" ht="17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2:88" ht="17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2:88" ht="17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2:88" ht="17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2:88" ht="17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2:88" ht="17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2:88" ht="17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2:88" ht="17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2:88" ht="17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  <row r="139" spans="2:88" ht="17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</row>
    <row r="140" spans="2:88" ht="17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</row>
    <row r="141" spans="2:88" ht="17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</row>
    <row r="142" spans="2:88" ht="17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</row>
    <row r="143" spans="2:88" ht="17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</row>
    <row r="144" spans="2:88" ht="17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</row>
    <row r="145" spans="2:88" ht="17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</row>
    <row r="146" spans="2:88" ht="17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</row>
    <row r="147" spans="2:88" ht="17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</row>
    <row r="148" spans="2:88" ht="17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</row>
    <row r="149" spans="2:88" ht="17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</row>
    <row r="150" spans="2:88" ht="17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</row>
    <row r="151" spans="2:88" ht="17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</row>
    <row r="152" spans="2:88" ht="17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</row>
    <row r="153" spans="2:88" ht="17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</row>
    <row r="154" spans="2:88" ht="17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</row>
    <row r="155" spans="2:88" ht="17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</row>
    <row r="156" spans="2:88" ht="17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</row>
    <row r="157" spans="2:88" ht="17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</row>
    <row r="158" spans="2:88" ht="17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</row>
    <row r="159" spans="2:88" ht="17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</row>
    <row r="160" spans="2:88" ht="17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</row>
    <row r="161" spans="2:88" ht="17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</row>
    <row r="162" spans="2:88" ht="17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</row>
    <row r="163" spans="2:88" ht="17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</row>
    <row r="164" spans="2:88" ht="17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</row>
    <row r="165" spans="2:88" ht="17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</row>
    <row r="166" spans="2:88" ht="17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</row>
    <row r="167" spans="2:88" ht="17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</row>
    <row r="168" spans="2:88" ht="17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</row>
    <row r="169" spans="2:88" ht="17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</row>
    <row r="170" spans="2:88" ht="17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</row>
    <row r="171" spans="2:88" ht="17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</row>
    <row r="172" spans="2:88" ht="17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</row>
    <row r="173" spans="2:88" ht="17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</row>
    <row r="174" spans="2:88" ht="17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</row>
    <row r="175" spans="2:88" ht="17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</row>
    <row r="176" spans="2:88" ht="17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</row>
    <row r="177" spans="2:88" ht="17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</row>
    <row r="178" spans="2:88" ht="17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</row>
    <row r="179" spans="2:88" ht="17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</row>
    <row r="180" spans="2:88" ht="17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</row>
    <row r="181" spans="2:88" ht="17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</row>
    <row r="182" spans="2:88" ht="17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</row>
    <row r="183" spans="2:88" ht="17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</row>
    <row r="184" spans="2:88" ht="17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</row>
    <row r="185" spans="2:88" ht="17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</row>
    <row r="186" spans="2:88" ht="17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</row>
    <row r="187" spans="2:88" ht="17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</row>
    <row r="188" spans="2:88" ht="17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</row>
    <row r="189" spans="2:88" ht="17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</row>
    <row r="190" spans="2:88" ht="17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</row>
    <row r="191" spans="2:88" ht="17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</row>
    <row r="192" spans="2:88" ht="17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</row>
    <row r="193" spans="2:88" ht="17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</row>
    <row r="194" spans="2:88" ht="17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</row>
    <row r="195" spans="2:88" ht="17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</row>
    <row r="196" spans="2:88" ht="17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</row>
    <row r="197" spans="2:88" ht="17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</row>
    <row r="198" spans="2:88" ht="17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</row>
    <row r="199" spans="2:88" ht="17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</row>
    <row r="200" spans="2:88" ht="17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</row>
    <row r="201" spans="2:88" ht="17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</row>
    <row r="202" spans="2:88" ht="17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</row>
    <row r="203" spans="2:88" ht="17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</row>
    <row r="204" spans="2:88" ht="17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</row>
    <row r="205" spans="2:88" ht="17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</row>
    <row r="206" spans="2:88" ht="17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</row>
    <row r="207" spans="2:88" ht="17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</row>
    <row r="208" spans="2:88" ht="17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</row>
    <row r="209" spans="2:88" ht="17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</row>
    <row r="210" spans="2:88" ht="17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</row>
    <row r="211" spans="2:88" ht="17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</row>
    <row r="212" spans="2:88" ht="17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</row>
    <row r="213" spans="2:88" ht="17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</row>
    <row r="214" spans="2:88" ht="17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</row>
    <row r="215" spans="2:88" ht="17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</row>
    <row r="216" spans="2:88" ht="17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</row>
    <row r="217" spans="2:88" ht="17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</row>
    <row r="218" spans="2:88" ht="17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</row>
    <row r="219" spans="2:88" ht="17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</row>
    <row r="220" spans="2:88" ht="17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</row>
    <row r="221" spans="2:88" ht="17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</row>
    <row r="222" spans="2:88" ht="17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</row>
    <row r="223" spans="2:88" ht="17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</row>
    <row r="224" spans="2:88" ht="17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</row>
    <row r="225" spans="2:88" ht="17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</row>
    <row r="226" spans="2:88" ht="17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</row>
    <row r="227" spans="2:88" ht="17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</row>
    <row r="228" spans="2:88" ht="17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</row>
    <row r="229" spans="2:88" ht="17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</row>
    <row r="230" spans="2:88" ht="17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</row>
    <row r="231" spans="2:88" ht="17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</row>
    <row r="232" spans="2:88" ht="17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</row>
    <row r="233" spans="2:88" ht="17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</row>
    <row r="234" spans="2:88" ht="17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</row>
    <row r="235" spans="2:88" ht="17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</row>
    <row r="236" spans="2:88" ht="17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</row>
    <row r="237" spans="2:88" ht="17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</row>
    <row r="238" spans="2:88" ht="17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</row>
    <row r="239" spans="2:88" ht="17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</row>
    <row r="240" spans="2:88" ht="17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</row>
    <row r="241" spans="2:88" ht="17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</row>
    <row r="242" spans="2:88" ht="17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</row>
    <row r="243" spans="2:88" ht="17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</row>
    <row r="244" spans="2:88" ht="17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</row>
    <row r="245" spans="2:88" ht="17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</row>
    <row r="246" spans="2:88" ht="17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</row>
    <row r="247" spans="2:88" ht="17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</row>
    <row r="248" spans="2:88" ht="17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</row>
    <row r="249" spans="2:88" ht="17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</row>
    <row r="250" spans="2:88" ht="17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</row>
    <row r="251" spans="2:88" ht="17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</row>
    <row r="252" spans="2:88" ht="17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</row>
    <row r="253" spans="2:88" ht="17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</row>
    <row r="254" spans="2:88" ht="17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</row>
    <row r="255" spans="2:88" ht="17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</row>
    <row r="256" spans="2:88" ht="17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</row>
    <row r="257" spans="2:88" ht="17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</row>
    <row r="258" spans="2:88" ht="17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</row>
    <row r="259" spans="2:88" ht="17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</row>
    <row r="260" spans="2:88" ht="17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</row>
    <row r="261" spans="2:88" ht="17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</row>
    <row r="262" spans="2:88" ht="17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</row>
    <row r="263" spans="2:88" ht="17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</row>
    <row r="264" spans="2:88" ht="17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</row>
    <row r="265" spans="2:88" ht="17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</row>
    <row r="266" spans="2:88" ht="17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</row>
    <row r="267" spans="2:88" ht="17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</row>
    <row r="268" spans="2:88" ht="17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</row>
    <row r="269" spans="2:88" ht="17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</row>
    <row r="270" spans="2:88" ht="17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</row>
    <row r="271" spans="2:88" ht="17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</row>
    <row r="272" spans="2:88" ht="17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</row>
    <row r="273" spans="2:88" ht="17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</row>
    <row r="274" spans="2:88" ht="17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</row>
    <row r="275" spans="2:88" ht="17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</row>
    <row r="276" spans="2:88" ht="17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</row>
    <row r="277" spans="2:88" ht="17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</row>
    <row r="278" spans="2:88" ht="17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</row>
    <row r="279" spans="2:88" ht="17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</row>
    <row r="280" spans="2:88" ht="17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</row>
    <row r="281" spans="2:88" ht="17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</row>
    <row r="282" spans="2:88" ht="17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</row>
    <row r="283" spans="2:88" ht="17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</row>
    <row r="284" spans="2:88" ht="17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</row>
    <row r="285" spans="2:88" ht="17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</row>
    <row r="286" spans="2:88" ht="17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</row>
    <row r="287" spans="2:88" ht="17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</row>
    <row r="288" spans="2:88" ht="17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</row>
    <row r="289" spans="2:88" ht="17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</row>
    <row r="290" spans="2:88" ht="17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</row>
    <row r="291" spans="2:88" ht="17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</row>
    <row r="292" spans="2:88" ht="17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</row>
    <row r="293" spans="2:88" ht="17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</row>
    <row r="294" spans="2:88" ht="17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</row>
    <row r="295" spans="2:88" ht="17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</row>
    <row r="296" spans="2:88" ht="17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</row>
    <row r="297" spans="2:88" ht="17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</row>
    <row r="298" spans="2:88" ht="17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</row>
    <row r="299" spans="2:88" ht="17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</row>
    <row r="300" spans="2:88" ht="17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</row>
    <row r="301" spans="2:88" ht="17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</row>
    <row r="302" spans="2:88" ht="17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</row>
    <row r="303" spans="2:88" ht="17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</row>
    <row r="304" spans="2:88" ht="17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</row>
    <row r="305" spans="2:88" ht="17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</row>
    <row r="306" spans="2:88" ht="17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</row>
    <row r="307" spans="2:88" ht="17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</row>
    <row r="308" spans="2:88" ht="17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</row>
    <row r="309" spans="2:88" ht="17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</row>
    <row r="310" spans="2:88" ht="17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</row>
    <row r="311" spans="2:88" ht="17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</row>
    <row r="312" spans="2:88" ht="17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</row>
    <row r="313" spans="2:88" ht="17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</row>
    <row r="314" spans="2:88" ht="17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</row>
    <row r="315" spans="2:88" ht="17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</row>
    <row r="316" spans="2:88" ht="17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</row>
    <row r="317" spans="2:88" ht="17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</row>
    <row r="318" spans="2:88" ht="17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</row>
    <row r="319" spans="2:88" ht="17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</row>
    <row r="320" spans="2:88" ht="17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</row>
    <row r="321" spans="2:88" ht="17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</row>
    <row r="322" spans="2:88" ht="17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</row>
    <row r="323" spans="2:88" ht="17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</row>
    <row r="324" spans="2:88" ht="17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</row>
    <row r="325" spans="2:88" ht="17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</row>
    <row r="326" spans="2:88" ht="17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</row>
    <row r="327" spans="2:88" ht="17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</row>
    <row r="328" spans="2:88" ht="17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</row>
    <row r="329" spans="2:88" ht="17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</row>
    <row r="330" spans="2:88" ht="17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</row>
    <row r="331" spans="2:88" ht="17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</row>
    <row r="332" spans="2:88" ht="17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</row>
    <row r="333" spans="2:88" ht="17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</row>
    <row r="334" spans="2:88" ht="17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</row>
    <row r="335" spans="2:88" ht="17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</row>
    <row r="336" spans="2:88" ht="17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</row>
    <row r="337" spans="2:88" ht="17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</row>
    <row r="338" spans="2:88" ht="17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</row>
    <row r="339" spans="2:88" ht="17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</row>
    <row r="340" spans="2:88" ht="17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</row>
    <row r="341" spans="2:88" ht="17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</row>
    <row r="342" spans="2:88" ht="17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</row>
    <row r="343" spans="2:88" ht="17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</row>
    <row r="344" spans="2:88" ht="17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</row>
    <row r="345" spans="2:88" ht="17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</row>
    <row r="346" spans="2:88" ht="17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</row>
    <row r="347" spans="2:88" ht="17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</row>
    <row r="348" spans="2:88" ht="17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</row>
    <row r="349" spans="2:88" ht="17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</row>
    <row r="350" spans="2:88" ht="17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</row>
    <row r="351" spans="2:88" ht="17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</row>
    <row r="352" spans="2:88" ht="17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</row>
    <row r="353" spans="2:88" ht="17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</row>
    <row r="354" spans="2:88" ht="17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</row>
    <row r="355" spans="2:88" ht="17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</row>
    <row r="356" spans="2:88" ht="17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</row>
    <row r="357" spans="2:88" ht="17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</row>
    <row r="358" spans="2:88" ht="17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</row>
    <row r="359" spans="2:88" ht="17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</row>
    <row r="360" spans="2:88" ht="17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</row>
    <row r="361" spans="2:88" ht="17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</row>
    <row r="362" spans="2:88" ht="17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</row>
    <row r="363" spans="2:88" ht="17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</row>
    <row r="364" spans="2:88" ht="17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</row>
    <row r="365" spans="2:88" ht="17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</row>
    <row r="366" spans="2:88" ht="17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</row>
    <row r="367" spans="2:88" ht="17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</row>
    <row r="368" spans="2:88" ht="17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</row>
    <row r="369" spans="2:88" ht="17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</row>
    <row r="370" spans="2:88" ht="17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</row>
    <row r="371" spans="2:88" ht="17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</row>
    <row r="372" spans="2:88" ht="17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</row>
    <row r="373" spans="2:88" ht="17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</row>
    <row r="374" spans="2:88" ht="17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</row>
    <row r="375" spans="2:88" ht="17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</row>
    <row r="376" spans="2:88" ht="17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</row>
    <row r="377" spans="2:88" ht="17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</row>
    <row r="378" spans="2:88" ht="17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</row>
    <row r="379" spans="2:88" ht="17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</row>
    <row r="380" spans="2:88" ht="17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</row>
    <row r="381" spans="2:88" ht="17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</row>
    <row r="382" spans="2:88" ht="17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</row>
    <row r="383" spans="2:88" ht="17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</row>
    <row r="384" spans="2:88" ht="17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</row>
    <row r="385" spans="2:88" ht="17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</row>
    <row r="386" spans="2:88" ht="17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</row>
    <row r="387" spans="2:88" ht="17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</row>
    <row r="388" spans="2:88" ht="17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</row>
    <row r="389" spans="2:88" ht="17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</row>
    <row r="390" spans="2:88" ht="17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</row>
    <row r="391" spans="2:88" ht="17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</row>
    <row r="392" spans="2:88" ht="17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</row>
    <row r="393" spans="2:88" ht="17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</row>
    <row r="394" spans="2:88" ht="17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</row>
    <row r="395" spans="2:88" ht="17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</row>
    <row r="396" spans="2:88" ht="17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</row>
    <row r="397" spans="2:88" ht="17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</row>
    <row r="398" spans="2:88" ht="17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</row>
    <row r="399" spans="2:88" ht="17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</row>
    <row r="400" spans="2:88" ht="17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</row>
    <row r="401" spans="2:88" ht="17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</row>
    <row r="402" spans="2:88" ht="17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</row>
    <row r="403" spans="2:88" ht="17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</row>
    <row r="404" spans="2:88" ht="17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</row>
    <row r="405" spans="2:88" ht="17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</row>
    <row r="406" spans="2:88" ht="17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</row>
    <row r="407" spans="2:88" ht="17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</row>
    <row r="408" spans="2:88" ht="17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</row>
    <row r="409" spans="2:88" ht="17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</row>
    <row r="410" spans="2:88" ht="17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</row>
    <row r="411" spans="2:88" ht="17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</row>
    <row r="412" spans="2:88" ht="17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</row>
    <row r="413" spans="2:88" ht="17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</row>
    <row r="414" spans="2:88" ht="17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</row>
    <row r="415" spans="2:88" ht="17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</row>
    <row r="416" spans="2:88" ht="17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</row>
    <row r="417" spans="2:88" ht="17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</row>
    <row r="418" spans="2:88" ht="17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</row>
    <row r="419" spans="2:88" ht="17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</row>
    <row r="420" spans="2:88" ht="17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</row>
    <row r="421" spans="2:88" ht="17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</row>
    <row r="422" spans="2:88" ht="17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</row>
    <row r="423" spans="2:88" ht="17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</row>
    <row r="424" spans="2:88" ht="17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</row>
    <row r="425" spans="2:88" ht="17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</row>
    <row r="426" spans="2:88" ht="17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</row>
    <row r="427" spans="2:88" ht="17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</row>
    <row r="428" spans="2:88" ht="17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</row>
    <row r="429" spans="2:88" ht="17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</row>
    <row r="430" spans="2:88" ht="17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</row>
    <row r="431" spans="2:88" ht="17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</row>
    <row r="432" spans="2:88" ht="17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</row>
    <row r="433" spans="2:88" ht="17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</row>
    <row r="434" spans="2:88" ht="17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</row>
    <row r="435" spans="2:88" ht="17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</row>
    <row r="436" spans="2:88" ht="17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</row>
    <row r="437" spans="2:88" ht="17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</row>
    <row r="438" spans="2:88" ht="17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</row>
    <row r="439" spans="2:88" ht="17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</row>
    <row r="440" spans="2:88" ht="17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</row>
    <row r="441" spans="2:88" ht="17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</row>
    <row r="442" spans="2:88" ht="17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</row>
    <row r="443" spans="2:88" ht="17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</row>
    <row r="444" spans="2:88" ht="17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</row>
    <row r="445" spans="2:88" ht="17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</row>
    <row r="446" spans="2:88" ht="17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</row>
    <row r="447" spans="2:88" ht="17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</row>
    <row r="448" spans="2:88" ht="17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</row>
    <row r="449" spans="2:88" ht="17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</row>
    <row r="450" spans="2:88" ht="17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</row>
    <row r="451" spans="2:88" ht="17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</row>
    <row r="452" spans="2:88" ht="17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</row>
    <row r="453" spans="2:88" ht="17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</row>
    <row r="454" spans="2:88" ht="17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</row>
    <row r="455" spans="2:88" ht="17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</row>
    <row r="456" spans="2:88" ht="17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</row>
    <row r="457" spans="2:88" ht="17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</row>
    <row r="458" spans="2:88" ht="17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</row>
    <row r="459" spans="2:88" ht="17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</row>
    <row r="460" spans="2:88" ht="17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</row>
    <row r="461" spans="2:88" ht="17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</row>
    <row r="462" spans="2:88" ht="17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</row>
    <row r="463" spans="2:88" ht="17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</row>
    <row r="464" spans="2:88" ht="17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</row>
    <row r="465" spans="2:88" ht="17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</row>
    <row r="466" spans="2:88" ht="17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</row>
    <row r="467" spans="2:88" ht="17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</row>
    <row r="468" spans="2:88" ht="17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</row>
    <row r="469" spans="2:88" ht="17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</row>
    <row r="470" spans="2:88" ht="17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</row>
    <row r="471" spans="2:88" ht="17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</row>
    <row r="472" spans="2:88" ht="17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</row>
    <row r="473" spans="2:88" ht="17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</row>
    <row r="474" spans="2:88" ht="17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</row>
    <row r="475" spans="2:88" ht="17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</row>
    <row r="476" spans="2:88" ht="17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</row>
    <row r="477" spans="2:88" ht="17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</row>
    <row r="478" spans="2:88" ht="17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</row>
    <row r="479" spans="2:88" ht="17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</row>
    <row r="480" spans="2:88" ht="17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</row>
    <row r="481" spans="2:88" ht="17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</row>
    <row r="482" spans="2:88" ht="17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</row>
    <row r="483" spans="2:88" ht="17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</row>
    <row r="484" spans="2:88" ht="17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</row>
    <row r="485" spans="2:88" ht="17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</row>
    <row r="486" spans="2:88" ht="17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</row>
    <row r="487" spans="2:88" ht="17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</row>
    <row r="488" spans="2:88" ht="17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</row>
    <row r="489" spans="2:88" ht="17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</row>
    <row r="490" spans="2:88" ht="17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</row>
    <row r="491" spans="2:88" ht="17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</row>
    <row r="492" spans="2:88" ht="17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</row>
    <row r="493" spans="2:88" ht="17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</row>
    <row r="494" spans="2:88" ht="17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</row>
    <row r="495" spans="2:88" ht="17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</row>
    <row r="496" spans="2:88" ht="17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</row>
    <row r="497" spans="2:88" ht="17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</row>
    <row r="498" spans="2:88" ht="17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</row>
    <row r="499" spans="2:88" ht="17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</row>
    <row r="500" spans="2:88" ht="17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</row>
    <row r="501" spans="2:88" ht="17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</row>
    <row r="502" spans="2:88" ht="17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</row>
    <row r="503" spans="2:88" ht="17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</row>
    <row r="504" spans="2:88" ht="17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</row>
    <row r="505" spans="2:88" ht="17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</row>
    <row r="506" spans="2:88" ht="17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</row>
    <row r="507" spans="2:88" ht="17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</row>
    <row r="508" spans="2:88" ht="17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</row>
    <row r="509" spans="2:88" ht="17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</row>
    <row r="510" spans="2:88" ht="17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</row>
    <row r="511" spans="2:88" ht="17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</row>
    <row r="512" spans="2:88" ht="17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</row>
    <row r="513" spans="2:88" ht="17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</row>
    <row r="514" spans="2:88" ht="17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</row>
    <row r="515" spans="2:88" ht="17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</row>
    <row r="516" spans="2:88" ht="17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</row>
    <row r="517" spans="2:88" ht="17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</row>
    <row r="518" spans="2:88" ht="17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</row>
    <row r="519" spans="2:88" ht="17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</row>
    <row r="520" spans="2:88" ht="17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</row>
    <row r="521" spans="2:88" ht="17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</row>
    <row r="522" spans="2:88" ht="17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</row>
    <row r="523" spans="2:88" ht="17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</row>
    <row r="524" spans="2:88" ht="17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</row>
    <row r="525" spans="2:88" ht="17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</row>
    <row r="526" spans="2:88" ht="17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</row>
    <row r="527" spans="2:88" ht="17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</row>
    <row r="528" spans="2:88" ht="17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</row>
    <row r="529" spans="2:88" ht="17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</row>
    <row r="530" spans="2:88" ht="17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</row>
    <row r="531" spans="2:88" ht="17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</row>
    <row r="532" spans="2:88" ht="17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</row>
    <row r="533" spans="2:88" ht="17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</row>
    <row r="534" spans="2:88" ht="17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</row>
    <row r="535" spans="2:88" ht="17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</row>
    <row r="536" spans="2:88" ht="17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</row>
    <row r="537" spans="2:88" ht="17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</row>
    <row r="538" spans="2:88" ht="17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</row>
    <row r="539" spans="2:88" ht="17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</row>
    <row r="540" spans="2:88" ht="17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</row>
    <row r="541" spans="2:88" ht="17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</row>
    <row r="542" spans="2:88" ht="17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</row>
    <row r="543" spans="2:88" ht="17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</row>
    <row r="544" spans="2:88" ht="17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</row>
    <row r="545" spans="2:88" ht="17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</row>
    <row r="546" spans="2:88" ht="17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</row>
    <row r="547" spans="2:88" ht="17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</row>
    <row r="548" spans="2:88" ht="17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</row>
    <row r="549" spans="2:88" ht="17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</row>
    <row r="550" spans="2:88" ht="17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</row>
    <row r="551" spans="2:88" ht="17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</row>
    <row r="552" spans="2:88" ht="17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</row>
    <row r="553" spans="2:88" ht="17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</row>
    <row r="554" spans="2:88" ht="17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</row>
    <row r="555" spans="2:88" ht="17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</row>
    <row r="556" spans="2:88" ht="17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</row>
    <row r="557" spans="2:88" ht="17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</row>
    <row r="558" spans="2:88" ht="17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</row>
    <row r="559" spans="2:88" ht="17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</row>
    <row r="560" spans="2:88" ht="17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</row>
    <row r="561" spans="2:88" ht="17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</row>
    <row r="562" spans="2:88" ht="17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</row>
    <row r="563" spans="2:88" ht="17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</row>
    <row r="564" spans="2:88" ht="17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</row>
    <row r="565" spans="2:88" ht="17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</row>
    <row r="566" spans="2:88" ht="17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</row>
    <row r="567" spans="2:88" ht="17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</row>
    <row r="568" spans="2:88" ht="17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</row>
    <row r="569" spans="2:88" ht="17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</row>
    <row r="570" spans="2:88" ht="17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</row>
    <row r="571" spans="2:88" ht="17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</row>
    <row r="572" spans="2:88" ht="17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</row>
    <row r="573" spans="2:88" ht="17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</row>
    <row r="574" spans="2:88" ht="17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</row>
    <row r="575" spans="2:88" ht="17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</row>
    <row r="576" spans="2:88" ht="17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</row>
    <row r="577" spans="2:88" ht="17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</row>
    <row r="578" spans="2:88" ht="17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</row>
    <row r="579" spans="2:88" ht="17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</row>
    <row r="580" spans="2:88" ht="17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</row>
    <row r="581" spans="2:88" ht="17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</row>
    <row r="582" spans="2:88" ht="17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</row>
    <row r="583" spans="2:88" ht="17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</row>
    <row r="584" spans="2:88" ht="17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</row>
    <row r="585" spans="2:88" ht="17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</row>
    <row r="586" spans="2:88" ht="17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</row>
    <row r="587" spans="2:88" ht="17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</row>
    <row r="588" spans="2:88" ht="17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</row>
    <row r="589" spans="2:88" ht="17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</row>
    <row r="590" spans="2:88" ht="17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</row>
    <row r="591" spans="2:88" ht="17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</row>
    <row r="592" spans="2:88" ht="17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</row>
    <row r="593" spans="2:88" ht="17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</row>
    <row r="594" spans="2:88" ht="17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</row>
    <row r="595" spans="2:88" ht="17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</row>
    <row r="596" spans="2:88" ht="17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</row>
    <row r="597" spans="2:88" ht="17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</row>
    <row r="598" spans="2:88" ht="17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</row>
    <row r="599" spans="2:88" ht="17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</row>
    <row r="600" spans="2:88" ht="17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</row>
    <row r="601" spans="2:88" ht="17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</row>
    <row r="602" spans="2:88" ht="17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</row>
    <row r="603" spans="2:88" ht="17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</row>
    <row r="604" spans="2:88" ht="17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</row>
    <row r="605" spans="2:88" ht="17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</row>
    <row r="606" spans="2:88" ht="17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</row>
    <row r="607" spans="2:88" ht="17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</row>
    <row r="608" spans="2:88" ht="17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</row>
    <row r="609" spans="2:88" ht="17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</row>
    <row r="610" spans="2:88" ht="17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</row>
    <row r="611" spans="2:88" ht="17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</row>
    <row r="612" spans="2:88" ht="17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</row>
    <row r="613" spans="2:88" ht="17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</row>
    <row r="614" spans="2:88" ht="17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</row>
    <row r="615" spans="2:88" ht="17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</row>
    <row r="616" spans="2:88" ht="17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</row>
    <row r="617" spans="2:88" ht="17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</row>
    <row r="618" spans="2:88" ht="17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</row>
    <row r="619" spans="2:88" ht="17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</row>
    <row r="620" spans="2:88" ht="17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</row>
    <row r="621" spans="2:88" ht="17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</row>
    <row r="622" spans="2:88" ht="17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</row>
    <row r="623" spans="2:88" ht="17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</row>
    <row r="624" spans="2:88" ht="17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</row>
    <row r="625" spans="2:88" ht="17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</row>
    <row r="626" spans="2:88" ht="17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</row>
    <row r="627" spans="2:88" ht="17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</row>
    <row r="628" spans="2:88" ht="17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</row>
    <row r="629" spans="2:88" ht="17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</row>
    <row r="630" spans="2:88" ht="17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</row>
    <row r="631" spans="2:88" ht="17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</row>
    <row r="632" spans="2:88" ht="17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</row>
    <row r="633" spans="2:88" ht="17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</row>
    <row r="634" spans="2:88" ht="17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</row>
    <row r="635" spans="2:88" ht="17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</row>
    <row r="636" spans="2:88" ht="17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</row>
    <row r="637" spans="2:88" ht="17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</row>
    <row r="638" spans="2:88" ht="17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</row>
    <row r="639" spans="2:88" ht="17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</row>
    <row r="640" spans="2:88" ht="17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</row>
    <row r="641" spans="2:88" ht="17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</row>
    <row r="642" spans="2:88" ht="17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</row>
    <row r="643" spans="2:88" ht="17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</row>
    <row r="644" spans="2:88" ht="17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</row>
    <row r="645" spans="2:88" ht="17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</row>
    <row r="646" spans="2:88" ht="17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</row>
    <row r="647" spans="2:88" ht="17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</row>
    <row r="648" spans="2:88" ht="17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</row>
    <row r="649" spans="2:88" ht="17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</row>
    <row r="650" spans="2:88" ht="17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</row>
    <row r="651" spans="2:88" ht="17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</row>
    <row r="652" spans="2:88" ht="17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</row>
    <row r="653" spans="2:88" ht="17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</row>
    <row r="654" spans="2:88" ht="17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</row>
    <row r="655" spans="2:88" ht="17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</row>
    <row r="656" spans="2:88" ht="17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</row>
    <row r="657" spans="2:88" ht="17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</row>
    <row r="658" spans="2:88" ht="17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</row>
    <row r="659" spans="2:88" ht="17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</row>
    <row r="660" spans="2:88" ht="17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</row>
    <row r="661" spans="2:88" ht="17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</row>
    <row r="662" spans="2:88" ht="17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</row>
    <row r="663" spans="2:88" ht="17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</row>
    <row r="664" spans="2:88" ht="17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</row>
    <row r="665" spans="2:88" ht="17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</row>
    <row r="666" spans="2:88" ht="17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</row>
    <row r="667" spans="2:88" ht="17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</row>
    <row r="668" spans="2:88" ht="17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</row>
    <row r="669" spans="2:88" ht="17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</row>
    <row r="670" spans="2:88" ht="17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</row>
    <row r="671" spans="2:88" ht="17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</row>
    <row r="672" spans="2:88" ht="17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</row>
    <row r="673" spans="2:88" ht="17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</row>
    <row r="674" spans="2:88" ht="17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</row>
    <row r="675" spans="2:88" ht="17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</row>
    <row r="676" spans="2:88" ht="17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</row>
    <row r="677" spans="2:88" ht="17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</row>
    <row r="678" spans="2:88" ht="17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</row>
    <row r="679" spans="2:88" ht="17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</row>
    <row r="680" spans="2:88" ht="17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</row>
    <row r="681" spans="2:88" ht="17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</row>
    <row r="682" spans="2:88" ht="17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</row>
    <row r="683" spans="2:88" ht="17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</row>
    <row r="684" spans="2:88" ht="17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</row>
    <row r="685" spans="2:88" ht="17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</row>
    <row r="686" spans="2:88" ht="17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</row>
    <row r="687" spans="2:88" ht="17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</row>
    <row r="688" spans="2:88" ht="17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</row>
    <row r="689" spans="2:88" ht="17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</row>
    <row r="690" spans="2:88" ht="17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</row>
    <row r="691" spans="2:88" ht="17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</row>
    <row r="692" spans="2:88" ht="17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</row>
    <row r="693" spans="2:88" ht="17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</row>
    <row r="694" spans="2:88" ht="17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</row>
    <row r="695" spans="2:88" ht="17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</row>
    <row r="696" spans="2:88" ht="17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</row>
    <row r="697" spans="2:88" ht="17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</row>
    <row r="698" spans="2:88" ht="17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</row>
    <row r="699" spans="2:88" ht="17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</row>
    <row r="700" spans="2:88" ht="17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</row>
    <row r="701" spans="2:88" ht="17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</row>
    <row r="702" spans="2:88" ht="17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</row>
    <row r="703" spans="2:88" ht="17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</row>
    <row r="704" spans="2:88" ht="17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</row>
    <row r="705" spans="2:88" ht="17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</row>
    <row r="706" spans="2:88" ht="17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</row>
    <row r="707" spans="2:88" ht="17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</row>
    <row r="708" spans="2:88" ht="17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</row>
    <row r="709" spans="2:88" ht="17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</row>
    <row r="710" spans="2:88" ht="17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</row>
    <row r="711" spans="2:88" ht="17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</row>
    <row r="712" spans="2:88" ht="17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</row>
    <row r="713" spans="2:88" ht="17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</row>
    <row r="714" spans="2:88" ht="17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</row>
    <row r="715" spans="2:88" ht="17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</row>
    <row r="716" spans="2:88" ht="17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</row>
    <row r="717" spans="2:88" ht="17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</row>
    <row r="718" spans="2:88" ht="17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</row>
    <row r="719" spans="2:88" ht="17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</row>
    <row r="720" spans="2:88" ht="17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</row>
    <row r="721" spans="2:88" ht="17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</row>
    <row r="722" spans="2:88" ht="17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</row>
    <row r="723" spans="2:88" ht="17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</row>
    <row r="724" spans="2:88" ht="17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</row>
    <row r="725" spans="2:88" ht="17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</row>
    <row r="726" spans="2:88" ht="17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</row>
    <row r="727" spans="2:88" ht="17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</row>
    <row r="728" spans="2:88" ht="17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</row>
    <row r="729" spans="2:88" ht="17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</row>
    <row r="730" spans="2:88" ht="17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</row>
    <row r="731" spans="2:88" ht="17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</row>
    <row r="732" spans="2:88" ht="17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</row>
    <row r="733" spans="2:88" ht="17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</row>
    <row r="734" spans="2:88" ht="17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</row>
    <row r="735" spans="2:88" ht="17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</row>
    <row r="736" spans="2:88" ht="17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</row>
    <row r="737" spans="2:88" ht="17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</row>
    <row r="738" spans="2:88" ht="17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</row>
    <row r="739" spans="2:88" ht="17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</row>
    <row r="740" spans="2:88" ht="17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</row>
    <row r="741" spans="2:88" ht="17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</row>
    <row r="742" spans="2:88" ht="17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</row>
    <row r="743" spans="2:88" ht="17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</row>
  </sheetData>
  <sheetProtection/>
  <mergeCells count="117">
    <mergeCell ref="L6:N6"/>
    <mergeCell ref="L7:L8"/>
    <mergeCell ref="AD6:AE6"/>
    <mergeCell ref="P7:Q7"/>
    <mergeCell ref="U6:W6"/>
    <mergeCell ref="R7:R8"/>
    <mergeCell ref="X7:X8"/>
    <mergeCell ref="G7:H7"/>
    <mergeCell ref="D4:D8"/>
    <mergeCell ref="AD7:AD8"/>
    <mergeCell ref="R6:T6"/>
    <mergeCell ref="O7:O8"/>
    <mergeCell ref="Y7:Z7"/>
    <mergeCell ref="O6:Q6"/>
    <mergeCell ref="I4:K6"/>
    <mergeCell ref="I7:I8"/>
    <mergeCell ref="L5:AE5"/>
    <mergeCell ref="S3:T3"/>
    <mergeCell ref="BS7:BS8"/>
    <mergeCell ref="AO5:AP6"/>
    <mergeCell ref="S7:T7"/>
    <mergeCell ref="AI7:AI8"/>
    <mergeCell ref="AM6:AN6"/>
    <mergeCell ref="BP7:BP8"/>
    <mergeCell ref="AF5:AN5"/>
    <mergeCell ref="AA7:AA8"/>
    <mergeCell ref="BS5:BT6"/>
    <mergeCell ref="CH7:CH8"/>
    <mergeCell ref="CH5:CI6"/>
    <mergeCell ref="BW7:BW8"/>
    <mergeCell ref="CC7:CC8"/>
    <mergeCell ref="CE6:CF6"/>
    <mergeCell ref="BY5:BZ6"/>
    <mergeCell ref="CA6:CB6"/>
    <mergeCell ref="CC6:CD6"/>
    <mergeCell ref="CG5:CG8"/>
    <mergeCell ref="BW6:BX6"/>
    <mergeCell ref="BU4:CF4"/>
    <mergeCell ref="CA5:CF5"/>
    <mergeCell ref="BU5:BX5"/>
    <mergeCell ref="CA7:CA8"/>
    <mergeCell ref="BU7:BU8"/>
    <mergeCell ref="CE7:CE8"/>
    <mergeCell ref="BU6:BV6"/>
    <mergeCell ref="BY7:BY8"/>
    <mergeCell ref="BZ7:BZ8"/>
    <mergeCell ref="CB7:CB8"/>
    <mergeCell ref="BB5:BG5"/>
    <mergeCell ref="BJ7:BJ8"/>
    <mergeCell ref="BB7:BB8"/>
    <mergeCell ref="BD7:BD8"/>
    <mergeCell ref="BF6:BG6"/>
    <mergeCell ref="BF7:BF8"/>
    <mergeCell ref="BH7:BH8"/>
    <mergeCell ref="BB6:BC6"/>
    <mergeCell ref="BH6:BI6"/>
    <mergeCell ref="BD6:BE6"/>
    <mergeCell ref="BL7:BL8"/>
    <mergeCell ref="BR4:BR8"/>
    <mergeCell ref="BH5:BK5"/>
    <mergeCell ref="BJ6:BK6"/>
    <mergeCell ref="BN5:BO6"/>
    <mergeCell ref="BL5:BM6"/>
    <mergeCell ref="BN7:BN8"/>
    <mergeCell ref="BK7:BK8"/>
    <mergeCell ref="BM7:BM8"/>
    <mergeCell ref="BO7:BO8"/>
    <mergeCell ref="F7:F8"/>
    <mergeCell ref="AF6:AH6"/>
    <mergeCell ref="AQ7:AQ8"/>
    <mergeCell ref="AR7:AS7"/>
    <mergeCell ref="AK6:AL6"/>
    <mergeCell ref="AF7:AF8"/>
    <mergeCell ref="AI6:AJ6"/>
    <mergeCell ref="AG7:AH7"/>
    <mergeCell ref="AQ6:AS6"/>
    <mergeCell ref="F4:H6"/>
    <mergeCell ref="AX6:AY6"/>
    <mergeCell ref="B54:C54"/>
    <mergeCell ref="AO7:AO8"/>
    <mergeCell ref="AK7:AK8"/>
    <mergeCell ref="J7:K7"/>
    <mergeCell ref="V7:W7"/>
    <mergeCell ref="AM7:AM8"/>
    <mergeCell ref="M7:N7"/>
    <mergeCell ref="B4:B8"/>
    <mergeCell ref="C4:C8"/>
    <mergeCell ref="AV6:AW6"/>
    <mergeCell ref="AT7:AT8"/>
    <mergeCell ref="BE7:BE8"/>
    <mergeCell ref="AZ6:BA6"/>
    <mergeCell ref="AV7:AV8"/>
    <mergeCell ref="AZ7:AZ8"/>
    <mergeCell ref="AX7:AX8"/>
    <mergeCell ref="BA7:BA8"/>
    <mergeCell ref="AY7:AY8"/>
    <mergeCell ref="AW7:AW8"/>
    <mergeCell ref="BG7:BG8"/>
    <mergeCell ref="BI7:BI8"/>
    <mergeCell ref="B1:R1"/>
    <mergeCell ref="B2:O2"/>
    <mergeCell ref="E4:E8"/>
    <mergeCell ref="U7:U8"/>
    <mergeCell ref="L4:BQ4"/>
    <mergeCell ref="BP5:BQ6"/>
    <mergeCell ref="AQ5:BA5"/>
    <mergeCell ref="AT6:AU6"/>
    <mergeCell ref="CD7:CD8"/>
    <mergeCell ref="CF7:CF8"/>
    <mergeCell ref="CI7:CI8"/>
    <mergeCell ref="X6:Z6"/>
    <mergeCell ref="AA6:AC6"/>
    <mergeCell ref="BQ7:BQ8"/>
    <mergeCell ref="BT7:BT8"/>
    <mergeCell ref="BV7:BV8"/>
    <mergeCell ref="BX7:BX8"/>
    <mergeCell ref="BC7:BC8"/>
  </mergeCells>
  <printOptions/>
  <pageMargins left="0.17" right="0.17" top="0.17" bottom="0.2" header="0.17" footer="0.18"/>
  <pageSetup horizontalDpi="600" verticalDpi="600" orientation="landscape" paperSize="9" scale="75" r:id="rId1"/>
  <rowBreaks count="1" manualBreakCount="1">
    <brk id="29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vdmarz-07</cp:lastModifiedBy>
  <cp:lastPrinted>2014-01-22T13:58:54Z</cp:lastPrinted>
  <dcterms:created xsi:type="dcterms:W3CDTF">2002-03-15T09:46:46Z</dcterms:created>
  <dcterms:modified xsi:type="dcterms:W3CDTF">2014-01-23T06:33:56Z</dcterms:modified>
  <cp:category/>
  <cp:version/>
  <cp:contentType/>
  <cp:contentStatus/>
</cp:coreProperties>
</file>