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615" activeTab="0"/>
  </bookViews>
  <sheets>
    <sheet name="Ekamut" sheetId="1" r:id="rId1"/>
  </sheets>
  <definedNames>
    <definedName name="_xlnm.Print_Titles" localSheetId="0">'Ekamut'!$A:$B</definedName>
    <definedName name="_xlnm.Print_Area" localSheetId="0">'Ekamut'!$A$1:$EE$17</definedName>
  </definedNames>
  <calcPr fullCalcOnLoad="1"/>
</workbook>
</file>

<file path=xl/sharedStrings.xml><?xml version="1.0" encoding="utf-8"?>
<sst xmlns="http://schemas.openxmlformats.org/spreadsheetml/2006/main" count="229" uniqueCount="76">
  <si>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</si>
  <si>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</si>
  <si>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</si>
  <si>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</si>
  <si>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</si>
  <si>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</si>
  <si>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</si>
  <si>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</si>
  <si>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</si>
  <si>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</si>
  <si>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</si>
  <si>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</si>
  <si>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</si>
  <si>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</si>
  <si>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</si>
  <si>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</si>
  <si>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</si>
  <si>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</si>
  <si>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</si>
  <si>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</si>
  <si>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</si>
  <si>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</si>
  <si>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</si>
  <si>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</si>
  <si>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</si>
  <si>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</si>
  <si>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</si>
  <si>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</si>
  <si>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</si>
  <si>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</si>
  <si>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</si>
  <si>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</si>
  <si>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</si>
  <si>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</si>
  <si>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</si>
  <si>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</si>
  <si>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</si>
  <si>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</si>
  <si>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</si>
  <si>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</si>
  <si>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</si>
  <si>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</si>
  <si>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</si>
  <si>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</si>
  <si>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</si>
  <si>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</si>
  <si>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</si>
  <si>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</si>
  <si>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</si>
  <si>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</si>
  <si>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</si>
  <si>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</si>
  <si>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</si>
  <si>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</si>
  <si>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կատ. %-ը տարեկան ծրագրի նկատմամբ</t>
  </si>
  <si>
    <t>Հաշվետու ժամանակաշրջան</t>
  </si>
  <si>
    <t>Եղեգնաձոր</t>
  </si>
  <si>
    <t>Ջերմուկ</t>
  </si>
  <si>
    <t>Վայք</t>
  </si>
  <si>
    <t>Զառիթափ</t>
  </si>
  <si>
    <t>Արենի</t>
  </si>
  <si>
    <t>Գլաձոր</t>
  </si>
  <si>
    <t>Եղեգիս</t>
  </si>
  <si>
    <t>Մալիշկա</t>
  </si>
  <si>
    <t xml:space="preserve">փաստ                                                                                              </t>
  </si>
  <si>
    <t xml:space="preserve">փաստ                                                                                           </t>
  </si>
  <si>
    <t xml:space="preserve">փաստ                                                                                            </t>
  </si>
  <si>
    <t xml:space="preserve">փաստ                   </t>
  </si>
  <si>
    <r>
      <t xml:space="preserve">ծրագիր </t>
    </r>
    <r>
      <rPr>
        <sz val="10"/>
        <rFont val="Calibri"/>
        <family val="2"/>
      </rPr>
      <t>10 ամիս)</t>
    </r>
  </si>
  <si>
    <r>
      <t xml:space="preserve">ծրագիր </t>
    </r>
    <r>
      <rPr>
        <sz val="10"/>
        <rFont val="Calibri"/>
        <family val="2"/>
      </rPr>
      <t>11 ամիս)</t>
    </r>
  </si>
  <si>
    <t>կատ. %-ը 11 ամսվա նկատմամբ</t>
  </si>
  <si>
    <r>
      <t>ծրագիր 11</t>
    </r>
    <r>
      <rPr>
        <sz val="10"/>
        <rFont val="Calibri"/>
        <family val="2"/>
      </rPr>
      <t xml:space="preserve"> ամիս)</t>
    </r>
  </si>
  <si>
    <r>
      <t xml:space="preserve">ծրագիր </t>
    </r>
    <r>
      <rPr>
        <sz val="10"/>
        <rFont val="Calibri"/>
        <family val="2"/>
      </rPr>
      <t>11ամիս)</t>
    </r>
  </si>
  <si>
    <r>
      <t xml:space="preserve">ծրագիր 11 </t>
    </r>
    <r>
      <rPr>
        <sz val="10"/>
        <rFont val="Calibri"/>
        <family val="2"/>
      </rPr>
      <t>ամիս)</t>
    </r>
  </si>
  <si>
    <r>
      <t>ծրագիր11</t>
    </r>
    <r>
      <rPr>
        <sz val="10"/>
        <rFont val="Calibri"/>
        <family val="2"/>
      </rPr>
      <t xml:space="preserve"> ամիս)</t>
    </r>
  </si>
  <si>
    <r>
      <t xml:space="preserve"> ՀՀ Վայոց ձորի ՄԱՐԶԻ  ՀԱՄԱՅՆՔՆԵՐԻ   ԲՅՈՒՋԵՏԱՅԻՆ   ԵԿԱՄՈՒՏՆԵՐԻ  ԾՐԱԳՐԱՅԻՆ ՑՈՒՑԱՆԻՇՆԵՐԻ ՎԵՐԱԲԵՐՅԱԼ  (աճողական)  2019թ. դեկտեմբերի «30» -ի դրությամբ </t>
    </r>
    <r>
      <rPr>
        <b/>
        <sz val="12"/>
        <rFont val="GHEA Grapalat"/>
        <family val="3"/>
      </rPr>
      <t xml:space="preserve">                                           </t>
    </r>
  </si>
</sst>
</file>

<file path=xl/styles.xml><?xml version="1.0" encoding="utf-8"?>
<styleSheet xmlns="http://schemas.openxmlformats.org/spreadsheetml/2006/main">
  <numFmts count="63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  <numFmt numFmtId="211" formatCode="_(* #,##0_);_(* \(#,##0\);_(* &quot;-&quot;??_);_(@_)"/>
    <numFmt numFmtId="212" formatCode="m/d"/>
    <numFmt numFmtId="213" formatCode="_(* #,##0.0_);_(* \(#,##0.0\);_(* &quot;-&quot;??_);_(@_)"/>
    <numFmt numFmtId="214" formatCode="#,##0.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47">
    <font>
      <sz val="12"/>
      <name val="Times Armenian"/>
      <family val="0"/>
    </font>
    <font>
      <sz val="10"/>
      <name val="Arial Armenian"/>
      <family val="2"/>
    </font>
    <font>
      <sz val="9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name val="GHEA Grapalat"/>
      <family val="3"/>
    </font>
    <font>
      <sz val="10"/>
      <name val="Calibri"/>
      <family val="2"/>
    </font>
    <font>
      <sz val="9"/>
      <name val="GHEA Grapalat"/>
      <family val="3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/>
      <protection locked="0"/>
    </xf>
    <xf numFmtId="14" fontId="3" fillId="33" borderId="0" xfId="0" applyNumberFormat="1" applyFont="1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207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207" fontId="3" fillId="33" borderId="11" xfId="0" applyNumberFormat="1" applyFont="1" applyFill="1" applyBorder="1" applyAlignment="1" applyProtection="1">
      <alignment horizontal="center" vertical="center" wrapText="1"/>
      <protection/>
    </xf>
    <xf numFmtId="207" fontId="5" fillId="33" borderId="11" xfId="0" applyNumberFormat="1" applyFont="1" applyFill="1" applyBorder="1" applyAlignment="1">
      <alignment horizontal="center" vertical="center" wrapText="1"/>
    </xf>
    <xf numFmtId="207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96" fontId="4" fillId="33" borderId="0" xfId="0" applyNumberFormat="1" applyFont="1" applyFill="1" applyAlignment="1" applyProtection="1">
      <alignment horizontal="center" vertical="center" wrapText="1"/>
      <protection locked="0"/>
    </xf>
    <xf numFmtId="207" fontId="4" fillId="33" borderId="11" xfId="0" applyNumberFormat="1" applyFont="1" applyFill="1" applyBorder="1" applyAlignment="1" applyProtection="1">
      <alignment horizontal="center" vertical="center" wrapText="1"/>
      <protection/>
    </xf>
    <xf numFmtId="196" fontId="3" fillId="33" borderId="0" xfId="0" applyNumberFormat="1" applyFont="1" applyFill="1" applyAlignment="1" applyProtection="1">
      <alignment horizontal="center" vertical="center" wrapText="1"/>
      <protection/>
    </xf>
    <xf numFmtId="207" fontId="3" fillId="33" borderId="0" xfId="0" applyNumberFormat="1" applyFont="1" applyFill="1" applyAlignment="1" applyProtection="1">
      <alignment/>
      <protection locked="0"/>
    </xf>
    <xf numFmtId="0" fontId="6" fillId="34" borderId="11" xfId="0" applyFont="1" applyFill="1" applyBorder="1" applyAlignment="1">
      <alignment horizontal="center" vertical="center"/>
    </xf>
    <xf numFmtId="207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207" fontId="3" fillId="34" borderId="11" xfId="0" applyNumberFormat="1" applyFont="1" applyFill="1" applyBorder="1" applyAlignment="1" applyProtection="1">
      <alignment horizontal="center" vertical="center" wrapText="1"/>
      <protection/>
    </xf>
    <xf numFmtId="1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Alignment="1" applyProtection="1">
      <alignment/>
      <protection locked="0"/>
    </xf>
    <xf numFmtId="196" fontId="3" fillId="0" borderId="11" xfId="0" applyNumberFormat="1" applyFont="1" applyFill="1" applyBorder="1" applyAlignment="1">
      <alignment horizontal="center" vertical="center"/>
    </xf>
    <xf numFmtId="207" fontId="4" fillId="34" borderId="11" xfId="0" applyNumberFormat="1" applyFont="1" applyFill="1" applyBorder="1" applyAlignment="1" applyProtection="1">
      <alignment horizontal="center" vertical="center" wrapText="1"/>
      <protection/>
    </xf>
    <xf numFmtId="207" fontId="3" fillId="34" borderId="0" xfId="0" applyNumberFormat="1" applyFont="1" applyFill="1" applyAlignment="1" applyProtection="1">
      <alignment/>
      <protection locked="0"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/>
      <protection/>
    </xf>
    <xf numFmtId="207" fontId="3" fillId="33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196" fontId="5" fillId="33" borderId="11" xfId="0" applyNumberFormat="1" applyFont="1" applyFill="1" applyBorder="1" applyAlignment="1">
      <alignment horizontal="center" vertical="center"/>
    </xf>
    <xf numFmtId="196" fontId="5" fillId="33" borderId="12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 wrapText="1"/>
    </xf>
    <xf numFmtId="207" fontId="46" fillId="34" borderId="11" xfId="0" applyNumberFormat="1" applyFont="1" applyFill="1" applyBorder="1" applyAlignment="1" applyProtection="1">
      <alignment horizontal="right" vertical="center"/>
      <protection locked="0"/>
    </xf>
    <xf numFmtId="207" fontId="46" fillId="34" borderId="11" xfId="0" applyNumberFormat="1" applyFont="1" applyFill="1" applyBorder="1" applyAlignment="1" applyProtection="1">
      <alignment horizontal="right" vertical="center" wrapText="1"/>
      <protection/>
    </xf>
    <xf numFmtId="207" fontId="46" fillId="0" borderId="11" xfId="0" applyNumberFormat="1" applyFont="1" applyBorder="1" applyAlignment="1" applyProtection="1">
      <alignment horizontal="right" vertical="center"/>
      <protection locked="0"/>
    </xf>
    <xf numFmtId="4" fontId="10" fillId="0" borderId="14" xfId="0" applyNumberFormat="1" applyFont="1" applyBorder="1" applyAlignment="1" applyProtection="1">
      <alignment horizontal="right" vertical="center"/>
      <protection locked="0"/>
    </xf>
    <xf numFmtId="207" fontId="3" fillId="33" borderId="11" xfId="0" applyNumberFormat="1" applyFont="1" applyFill="1" applyBorder="1" applyAlignment="1" applyProtection="1">
      <alignment horizontal="right" vertical="center" wrapText="1"/>
      <protection locked="0"/>
    </xf>
    <xf numFmtId="207" fontId="3" fillId="33" borderId="0" xfId="0" applyNumberFormat="1" applyFont="1" applyFill="1" applyBorder="1" applyAlignment="1" applyProtection="1">
      <alignment wrapText="1"/>
      <protection locked="0"/>
    </xf>
    <xf numFmtId="4" fontId="10" fillId="0" borderId="14" xfId="0" applyNumberFormat="1" applyFont="1" applyBorder="1" applyAlignment="1" applyProtection="1">
      <alignment horizontal="right" vertical="center"/>
      <protection locked="0"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5" borderId="13" xfId="0" applyNumberFormat="1" applyFont="1" applyFill="1" applyBorder="1" applyAlignment="1" applyProtection="1">
      <alignment horizontal="center" vertical="center" wrapText="1"/>
      <protection/>
    </xf>
    <xf numFmtId="4" fontId="3" fillId="35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textRotation="90" wrapText="1"/>
      <protection/>
    </xf>
    <xf numFmtId="0" fontId="3" fillId="33" borderId="21" xfId="0" applyFont="1" applyFill="1" applyBorder="1" applyAlignment="1" applyProtection="1">
      <alignment horizontal="center" vertical="center" textRotation="90" wrapText="1"/>
      <protection/>
    </xf>
    <xf numFmtId="0" fontId="3" fillId="33" borderId="15" xfId="0" applyFont="1" applyFill="1" applyBorder="1" applyAlignment="1" applyProtection="1">
      <alignment horizontal="center" vertical="center" textRotation="90" wrapText="1"/>
      <protection/>
    </xf>
    <xf numFmtId="4" fontId="4" fillId="36" borderId="16" xfId="0" applyNumberFormat="1" applyFont="1" applyFill="1" applyBorder="1" applyAlignment="1" applyProtection="1">
      <alignment horizontal="center" vertical="center" wrapText="1"/>
      <protection/>
    </xf>
    <xf numFmtId="4" fontId="4" fillId="36" borderId="20" xfId="0" applyNumberFormat="1" applyFont="1" applyFill="1" applyBorder="1" applyAlignment="1" applyProtection="1">
      <alignment horizontal="center" vertical="center" wrapText="1"/>
      <protection/>
    </xf>
    <xf numFmtId="4" fontId="4" fillId="36" borderId="17" xfId="0" applyNumberFormat="1" applyFont="1" applyFill="1" applyBorder="1" applyAlignment="1" applyProtection="1">
      <alignment horizontal="center" vertical="center" wrapText="1"/>
      <protection/>
    </xf>
    <xf numFmtId="4" fontId="4" fillId="36" borderId="22" xfId="0" applyNumberFormat="1" applyFont="1" applyFill="1" applyBorder="1" applyAlignment="1" applyProtection="1">
      <alignment horizontal="center" vertical="center" wrapText="1"/>
      <protection/>
    </xf>
    <xf numFmtId="4" fontId="4" fillId="36" borderId="0" xfId="0" applyNumberFormat="1" applyFont="1" applyFill="1" applyBorder="1" applyAlignment="1" applyProtection="1">
      <alignment horizontal="center" vertical="center" wrapText="1"/>
      <protection/>
    </xf>
    <xf numFmtId="4" fontId="4" fillId="36" borderId="23" xfId="0" applyNumberFormat="1" applyFont="1" applyFill="1" applyBorder="1" applyAlignment="1" applyProtection="1">
      <alignment horizontal="center" vertical="center" wrapText="1"/>
      <protection/>
    </xf>
    <xf numFmtId="4" fontId="4" fillId="36" borderId="24" xfId="0" applyNumberFormat="1" applyFont="1" applyFill="1" applyBorder="1" applyAlignment="1" applyProtection="1">
      <alignment horizontal="center" vertical="center" wrapText="1"/>
      <protection/>
    </xf>
    <xf numFmtId="4" fontId="4" fillId="36" borderId="10" xfId="0" applyNumberFormat="1" applyFont="1" applyFill="1" applyBorder="1" applyAlignment="1" applyProtection="1">
      <alignment horizontal="center" vertical="center" wrapText="1"/>
      <protection/>
    </xf>
    <xf numFmtId="4" fontId="4" fillId="36" borderId="25" xfId="0" applyNumberFormat="1" applyFont="1" applyFill="1" applyBorder="1" applyAlignment="1" applyProtection="1">
      <alignment horizontal="center" vertical="center" wrapText="1"/>
      <protection/>
    </xf>
    <xf numFmtId="0" fontId="4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36" borderId="20" xfId="0" applyNumberFormat="1" applyFont="1" applyFill="1" applyBorder="1" applyAlignment="1" applyProtection="1">
      <alignment horizontal="center" vertical="center" wrapText="1"/>
      <protection/>
    </xf>
    <xf numFmtId="0" fontId="4" fillId="36" borderId="17" xfId="0" applyNumberFormat="1" applyFont="1" applyFill="1" applyBorder="1" applyAlignment="1" applyProtection="1">
      <alignment horizontal="center" vertical="center" wrapText="1"/>
      <protection/>
    </xf>
    <xf numFmtId="0" fontId="4" fillId="36" borderId="22" xfId="0" applyNumberFormat="1" applyFont="1" applyFill="1" applyBorder="1" applyAlignment="1" applyProtection="1">
      <alignment horizontal="center" vertical="center" wrapText="1"/>
      <protection/>
    </xf>
    <xf numFmtId="0" fontId="4" fillId="36" borderId="0" xfId="0" applyNumberFormat="1" applyFont="1" applyFill="1" applyBorder="1" applyAlignment="1" applyProtection="1">
      <alignment horizontal="center" vertical="center" wrapText="1"/>
      <protection/>
    </xf>
    <xf numFmtId="0" fontId="4" fillId="36" borderId="23" xfId="0" applyNumberFormat="1" applyFont="1" applyFill="1" applyBorder="1" applyAlignment="1" applyProtection="1">
      <alignment horizontal="center" vertical="center" wrapText="1"/>
      <protection/>
    </xf>
    <xf numFmtId="0" fontId="4" fillId="36" borderId="24" xfId="0" applyNumberFormat="1" applyFont="1" applyFill="1" applyBorder="1" applyAlignment="1" applyProtection="1">
      <alignment horizontal="center" vertical="center" wrapText="1"/>
      <protection/>
    </xf>
    <xf numFmtId="0" fontId="4" fillId="36" borderId="10" xfId="0" applyNumberFormat="1" applyFont="1" applyFill="1" applyBorder="1" applyAlignment="1" applyProtection="1">
      <alignment horizontal="center" vertical="center" wrapText="1"/>
      <protection/>
    </xf>
    <xf numFmtId="0" fontId="4" fillId="36" borderId="25" xfId="0" applyNumberFormat="1" applyFont="1" applyFill="1" applyBorder="1" applyAlignment="1" applyProtection="1">
      <alignment horizontal="center" vertical="center" wrapText="1"/>
      <protection/>
    </xf>
    <xf numFmtId="0" fontId="4" fillId="36" borderId="18" xfId="0" applyNumberFormat="1" applyFont="1" applyFill="1" applyBorder="1" applyAlignment="1" applyProtection="1">
      <alignment horizontal="center" vertical="center" wrapText="1"/>
      <protection/>
    </xf>
    <xf numFmtId="0" fontId="4" fillId="36" borderId="19" xfId="0" applyNumberFormat="1" applyFont="1" applyFill="1" applyBorder="1" applyAlignment="1" applyProtection="1">
      <alignment horizontal="center" vertical="center" wrapText="1"/>
      <protection/>
    </xf>
    <xf numFmtId="0" fontId="4" fillId="36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6" borderId="16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vertical="center" wrapText="1"/>
      <protection/>
    </xf>
    <xf numFmtId="0" fontId="3" fillId="36" borderId="22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3" fillId="36" borderId="23" xfId="0" applyFont="1" applyFill="1" applyBorder="1" applyAlignment="1" applyProtection="1">
      <alignment horizontal="center" vertical="center" wrapText="1"/>
      <protection/>
    </xf>
    <xf numFmtId="0" fontId="3" fillId="36" borderId="24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25" xfId="0" applyFont="1" applyFill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4" fontId="4" fillId="0" borderId="23" xfId="0" applyNumberFormat="1" applyFont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3" fillId="0" borderId="16" xfId="0" applyNumberFormat="1" applyFont="1" applyBorder="1" applyAlignment="1" applyProtection="1">
      <alignment horizontal="center" vertical="center" wrapText="1"/>
      <protection/>
    </xf>
    <xf numFmtId="4" fontId="3" fillId="0" borderId="20" xfId="0" applyNumberFormat="1" applyFont="1" applyBorder="1" applyAlignment="1" applyProtection="1">
      <alignment horizontal="center" vertical="center" wrapText="1"/>
      <protection/>
    </xf>
    <xf numFmtId="4" fontId="3" fillId="0" borderId="17" xfId="0" applyNumberFormat="1" applyFont="1" applyBorder="1" applyAlignment="1" applyProtection="1">
      <alignment horizontal="center" vertical="center" wrapText="1"/>
      <protection/>
    </xf>
    <xf numFmtId="4" fontId="3" fillId="13" borderId="16" xfId="0" applyNumberFormat="1" applyFont="1" applyFill="1" applyBorder="1" applyAlignment="1" applyProtection="1">
      <alignment horizontal="center" vertical="center" wrapText="1"/>
      <protection/>
    </xf>
    <xf numFmtId="4" fontId="3" fillId="13" borderId="20" xfId="0" applyNumberFormat="1" applyFont="1" applyFill="1" applyBorder="1" applyAlignment="1" applyProtection="1">
      <alignment horizontal="center" vertical="center" wrapText="1"/>
      <protection/>
    </xf>
    <xf numFmtId="4" fontId="3" fillId="37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" fontId="3" fillId="36" borderId="16" xfId="0" applyNumberFormat="1" applyFont="1" applyFill="1" applyBorder="1" applyAlignment="1" applyProtection="1">
      <alignment horizontal="center" vertical="center" wrapText="1"/>
      <protection/>
    </xf>
    <xf numFmtId="4" fontId="3" fillId="36" borderId="20" xfId="0" applyNumberFormat="1" applyFont="1" applyFill="1" applyBorder="1" applyAlignment="1" applyProtection="1">
      <alignment horizontal="center" vertical="center" wrapText="1"/>
      <protection/>
    </xf>
    <xf numFmtId="4" fontId="3" fillId="36" borderId="17" xfId="0" applyNumberFormat="1" applyFont="1" applyFill="1" applyBorder="1" applyAlignment="1" applyProtection="1">
      <alignment horizontal="center" vertical="center" wrapText="1"/>
      <protection/>
    </xf>
    <xf numFmtId="4" fontId="3" fillId="36" borderId="22" xfId="0" applyNumberFormat="1" applyFont="1" applyFill="1" applyBorder="1" applyAlignment="1" applyProtection="1">
      <alignment horizontal="center" vertical="center" wrapText="1"/>
      <protection/>
    </xf>
    <xf numFmtId="4" fontId="3" fillId="36" borderId="0" xfId="0" applyNumberFormat="1" applyFont="1" applyFill="1" applyBorder="1" applyAlignment="1" applyProtection="1">
      <alignment horizontal="center" vertical="center" wrapText="1"/>
      <protection/>
    </xf>
    <xf numFmtId="4" fontId="3" fillId="36" borderId="23" xfId="0" applyNumberFormat="1" applyFont="1" applyFill="1" applyBorder="1" applyAlignment="1" applyProtection="1">
      <alignment horizontal="center" vertical="center" wrapText="1"/>
      <protection/>
    </xf>
    <xf numFmtId="4" fontId="3" fillId="36" borderId="24" xfId="0" applyNumberFormat="1" applyFont="1" applyFill="1" applyBorder="1" applyAlignment="1" applyProtection="1">
      <alignment horizontal="center" vertical="center" wrapText="1"/>
      <protection/>
    </xf>
    <xf numFmtId="4" fontId="3" fillId="36" borderId="10" xfId="0" applyNumberFormat="1" applyFont="1" applyFill="1" applyBorder="1" applyAlignment="1" applyProtection="1">
      <alignment horizontal="center" vertical="center" wrapText="1"/>
      <protection/>
    </xf>
    <xf numFmtId="4" fontId="3" fillId="36" borderId="25" xfId="0" applyNumberFormat="1" applyFont="1" applyFill="1" applyBorder="1" applyAlignment="1" applyProtection="1">
      <alignment horizontal="center" vertical="center" wrapText="1"/>
      <protection/>
    </xf>
    <xf numFmtId="4" fontId="3" fillId="37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Border="1" applyAlignment="1" applyProtection="1">
      <alignment horizontal="center" vertical="center" wrapText="1"/>
      <protection/>
    </xf>
    <xf numFmtId="4" fontId="3" fillId="0" borderId="19" xfId="0" applyNumberFormat="1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4" fontId="3" fillId="0" borderId="24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3" fillId="38" borderId="19" xfId="0" applyFont="1" applyFill="1" applyBorder="1" applyAlignment="1" applyProtection="1">
      <alignment horizontal="center" vertical="center" wrapText="1"/>
      <protection/>
    </xf>
    <xf numFmtId="0" fontId="3" fillId="38" borderId="12" xfId="0" applyFont="1" applyFill="1" applyBorder="1" applyAlignment="1" applyProtection="1">
      <alignment horizontal="center" vertical="center" wrapText="1"/>
      <protection/>
    </xf>
    <xf numFmtId="4" fontId="3" fillId="33" borderId="24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8" xfId="0" applyNumberFormat="1" applyFont="1" applyBorder="1" applyAlignment="1" applyProtection="1">
      <alignment horizontal="center" vertical="center" wrapText="1"/>
      <protection/>
    </xf>
    <xf numFmtId="4" fontId="4" fillId="0" borderId="19" xfId="0" applyNumberFormat="1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20"/>
  <sheetViews>
    <sheetView tabSelected="1" zoomScalePageLayoutView="0" workbookViewId="0" topLeftCell="A1">
      <pane xSplit="2" ySplit="8" topLeftCell="C1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18" sqref="E18:L20"/>
    </sheetView>
  </sheetViews>
  <sheetFormatPr defaultColWidth="7.296875" defaultRowHeight="15"/>
  <cols>
    <col min="1" max="1" width="4.3984375" style="1" customWidth="1"/>
    <col min="2" max="2" width="10.19921875" style="23" customWidth="1"/>
    <col min="3" max="3" width="12" style="1" customWidth="1"/>
    <col min="4" max="4" width="10.59765625" style="1" customWidth="1"/>
    <col min="5" max="5" width="14.09765625" style="1" customWidth="1"/>
    <col min="6" max="6" width="14.3984375" style="32" hidden="1" customWidth="1"/>
    <col min="7" max="7" width="13.19921875" style="1" customWidth="1"/>
    <col min="8" max="8" width="12.69921875" style="1" hidden="1" customWidth="1"/>
    <col min="9" max="9" width="7.69921875" style="1" customWidth="1"/>
    <col min="10" max="10" width="11.8984375" style="1" customWidth="1"/>
    <col min="11" max="11" width="12" style="1" hidden="1" customWidth="1"/>
    <col min="12" max="12" width="12.8984375" style="1" customWidth="1"/>
    <col min="13" max="13" width="8.8984375" style="1" hidden="1" customWidth="1"/>
    <col min="14" max="14" width="7.8984375" style="1" customWidth="1"/>
    <col min="15" max="15" width="11.8984375" style="1" customWidth="1"/>
    <col min="16" max="16" width="12.8984375" style="1" hidden="1" customWidth="1"/>
    <col min="17" max="17" width="12.19921875" style="1" customWidth="1"/>
    <col min="18" max="18" width="8.09765625" style="1" hidden="1" customWidth="1"/>
    <col min="19" max="19" width="7.19921875" style="1" customWidth="1"/>
    <col min="20" max="20" width="10.8984375" style="1" customWidth="1"/>
    <col min="21" max="21" width="11" style="1" hidden="1" customWidth="1"/>
    <col min="22" max="22" width="10.3984375" style="1" customWidth="1"/>
    <col min="23" max="23" width="8.69921875" style="1" hidden="1" customWidth="1"/>
    <col min="24" max="24" width="8.69921875" style="1" customWidth="1"/>
    <col min="25" max="25" width="10.09765625" style="1" customWidth="1"/>
    <col min="26" max="26" width="12.09765625" style="1" hidden="1" customWidth="1"/>
    <col min="27" max="27" width="10.19921875" style="1" customWidth="1"/>
    <col min="28" max="28" width="7.69921875" style="1" hidden="1" customWidth="1"/>
    <col min="29" max="29" width="7.5" style="1" customWidth="1"/>
    <col min="30" max="30" width="11.59765625" style="1" customWidth="1"/>
    <col min="31" max="31" width="11.59765625" style="1" hidden="1" customWidth="1"/>
    <col min="32" max="32" width="11.8984375" style="1" customWidth="1"/>
    <col min="33" max="33" width="8" style="1" hidden="1" customWidth="1"/>
    <col min="34" max="34" width="8" style="1" customWidth="1"/>
    <col min="35" max="35" width="11.59765625" style="1" customWidth="1"/>
    <col min="36" max="36" width="11.59765625" style="1" hidden="1" customWidth="1"/>
    <col min="37" max="37" width="9.69921875" style="1" customWidth="1"/>
    <col min="38" max="38" width="8.19921875" style="1" hidden="1" customWidth="1"/>
    <col min="39" max="39" width="8.19921875" style="1" customWidth="1"/>
    <col min="40" max="40" width="10.3984375" style="1" customWidth="1"/>
    <col min="41" max="41" width="10.3984375" style="1" hidden="1" customWidth="1"/>
    <col min="42" max="42" width="9.09765625" style="1" customWidth="1"/>
    <col min="43" max="43" width="10.69921875" style="1" hidden="1" customWidth="1"/>
    <col min="44" max="44" width="9.59765625" style="1" customWidth="1"/>
    <col min="45" max="45" width="8.19921875" style="1" customWidth="1"/>
    <col min="46" max="46" width="8.19921875" style="1" hidden="1" customWidth="1"/>
    <col min="47" max="47" width="7.19921875" style="1" customWidth="1"/>
    <col min="48" max="48" width="9" style="1" customWidth="1"/>
    <col min="49" max="49" width="7.5" style="1" customWidth="1"/>
    <col min="50" max="50" width="7.8984375" style="1" customWidth="1"/>
    <col min="51" max="51" width="14.09765625" style="1" customWidth="1"/>
    <col min="52" max="52" width="12.09765625" style="1" hidden="1" customWidth="1"/>
    <col min="53" max="53" width="13.19921875" style="1" customWidth="1"/>
    <col min="54" max="54" width="9.69921875" style="1" customWidth="1"/>
    <col min="55" max="55" width="8.19921875" style="1" hidden="1" customWidth="1"/>
    <col min="56" max="56" width="9.5" style="1" customWidth="1"/>
    <col min="57" max="57" width="9.8984375" style="1" customWidth="1"/>
    <col min="58" max="58" width="9.8984375" style="1" hidden="1" customWidth="1"/>
    <col min="59" max="59" width="10.8984375" style="1" customWidth="1"/>
    <col min="60" max="60" width="8" style="1" customWidth="1"/>
    <col min="61" max="61" width="8" style="1" hidden="1" customWidth="1"/>
    <col min="62" max="62" width="7.19921875" style="1" customWidth="1"/>
    <col min="63" max="63" width="8.09765625" style="1" customWidth="1"/>
    <col min="64" max="64" width="8.09765625" style="1" hidden="1" customWidth="1"/>
    <col min="65" max="65" width="6.5" style="1" customWidth="1"/>
    <col min="66" max="66" width="10.69921875" style="1" customWidth="1"/>
    <col min="67" max="67" width="11.69921875" style="1" hidden="1" customWidth="1"/>
    <col min="68" max="68" width="11.69921875" style="1" bestFit="1" customWidth="1"/>
    <col min="69" max="69" width="8" style="1" hidden="1" customWidth="1"/>
    <col min="70" max="70" width="8" style="1" customWidth="1"/>
    <col min="71" max="71" width="10.69921875" style="1" customWidth="1"/>
    <col min="72" max="72" width="11.69921875" style="1" hidden="1" customWidth="1"/>
    <col min="73" max="73" width="12.59765625" style="1" customWidth="1"/>
    <col min="74" max="74" width="9.8984375" style="1" customWidth="1"/>
    <col min="75" max="75" width="9.8984375" style="1" hidden="1" customWidth="1"/>
    <col min="76" max="76" width="10.8984375" style="1" customWidth="1"/>
    <col min="77" max="77" width="8.19921875" style="1" customWidth="1"/>
    <col min="78" max="78" width="8.19921875" style="1" hidden="1" customWidth="1"/>
    <col min="79" max="79" width="8.8984375" style="1" customWidth="1"/>
    <col min="80" max="80" width="11.3984375" style="1" customWidth="1"/>
    <col min="81" max="81" width="11.3984375" style="1" hidden="1" customWidth="1"/>
    <col min="82" max="82" width="9.69921875" style="1" customWidth="1"/>
    <col min="83" max="83" width="8.09765625" style="1" customWidth="1"/>
    <col min="84" max="84" width="8.09765625" style="1" hidden="1" customWidth="1"/>
    <col min="85" max="85" width="7.8984375" style="1" customWidth="1"/>
    <col min="86" max="86" width="9.8984375" style="1" customWidth="1"/>
    <col min="87" max="87" width="9.8984375" style="1" hidden="1" customWidth="1"/>
    <col min="88" max="88" width="10.19921875" style="1" customWidth="1"/>
    <col min="89" max="89" width="8.09765625" style="1" customWidth="1"/>
    <col min="90" max="90" width="7.3984375" style="1" hidden="1" customWidth="1"/>
    <col min="91" max="91" width="8.3984375" style="1" customWidth="1"/>
    <col min="92" max="92" width="10.69921875" style="1" customWidth="1"/>
    <col min="93" max="93" width="11.3984375" style="1" hidden="1" customWidth="1"/>
    <col min="94" max="94" width="10.69921875" style="1" customWidth="1"/>
    <col min="95" max="95" width="11" style="1" customWidth="1"/>
    <col min="96" max="96" width="10.09765625" style="1" hidden="1" customWidth="1"/>
    <col min="97" max="97" width="11.5" style="1" customWidth="1"/>
    <col min="98" max="98" width="8.3984375" style="1" customWidth="1"/>
    <col min="99" max="99" width="8" style="1" hidden="1" customWidth="1"/>
    <col min="100" max="100" width="7.09765625" style="1" customWidth="1"/>
    <col min="101" max="101" width="5.8984375" style="1" customWidth="1"/>
    <col min="102" max="102" width="7.19921875" style="1" hidden="1" customWidth="1"/>
    <col min="103" max="103" width="7.19921875" style="1" customWidth="1"/>
    <col min="104" max="104" width="4.59765625" style="1" customWidth="1"/>
    <col min="105" max="105" width="6.59765625" style="1" hidden="1" customWidth="1"/>
    <col min="106" max="106" width="5.8984375" style="1" customWidth="1"/>
    <col min="107" max="107" width="11" style="1" customWidth="1"/>
    <col min="108" max="108" width="12.69921875" style="1" hidden="1" customWidth="1"/>
    <col min="109" max="109" width="10.5" style="1" customWidth="1"/>
    <col min="110" max="110" width="8.19921875" style="1" customWidth="1"/>
    <col min="111" max="111" width="14.69921875" style="1" customWidth="1"/>
    <col min="112" max="112" width="13.09765625" style="1" hidden="1" customWidth="1"/>
    <col min="113" max="113" width="13.8984375" style="1" customWidth="1"/>
    <col min="114" max="114" width="7" style="1" customWidth="1"/>
    <col min="115" max="115" width="1.59765625" style="1" hidden="1" customWidth="1"/>
    <col min="116" max="116" width="7.5" style="1" customWidth="1"/>
    <col min="117" max="117" width="11" style="1" customWidth="1"/>
    <col min="118" max="118" width="11" style="1" hidden="1" customWidth="1"/>
    <col min="119" max="119" width="10.59765625" style="1" customWidth="1"/>
    <col min="120" max="120" width="8" style="1" customWidth="1"/>
    <col min="121" max="121" width="8" style="1" hidden="1" customWidth="1"/>
    <col min="122" max="122" width="7.3984375" style="1" customWidth="1"/>
    <col min="123" max="123" width="8.59765625" style="1" customWidth="1"/>
    <col min="124" max="124" width="8.59765625" style="1" hidden="1" customWidth="1"/>
    <col min="125" max="125" width="7.19921875" style="1" customWidth="1"/>
    <col min="126" max="126" width="8.09765625" style="1" customWidth="1"/>
    <col min="127" max="127" width="8.09765625" style="1" hidden="1" customWidth="1"/>
    <col min="128" max="128" width="7.5" style="1" customWidth="1"/>
    <col min="129" max="130" width="11.8984375" style="1" customWidth="1"/>
    <col min="131" max="131" width="9.5" style="1" customWidth="1"/>
    <col min="132" max="132" width="6.8984375" style="1" customWidth="1"/>
    <col min="133" max="133" width="12.19921875" style="1" customWidth="1"/>
    <col min="134" max="134" width="10.69921875" style="1" hidden="1" customWidth="1"/>
    <col min="135" max="135" width="11.59765625" style="1" customWidth="1"/>
    <col min="136" max="137" width="7.19921875" style="1" customWidth="1"/>
    <col min="138" max="138" width="10.09765625" style="1" customWidth="1"/>
    <col min="139" max="16384" width="7.19921875" style="1" customWidth="1"/>
  </cols>
  <sheetData>
    <row r="1" spans="3:132" ht="27.75" customHeight="1">
      <c r="C1" s="84" t="s">
        <v>11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</row>
    <row r="2" spans="3:47" ht="34.5" customHeight="1">
      <c r="C2" s="85" t="s">
        <v>75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Q2" s="5"/>
      <c r="R2" s="5"/>
      <c r="T2" s="86"/>
      <c r="U2" s="86"/>
      <c r="V2" s="86"/>
      <c r="W2" s="7"/>
      <c r="X2" s="7"/>
      <c r="AA2" s="6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3:47" ht="18" customHeight="1">
      <c r="C3" s="8"/>
      <c r="D3" s="8"/>
      <c r="E3" s="8"/>
      <c r="F3" s="30"/>
      <c r="G3" s="8"/>
      <c r="H3" s="8"/>
      <c r="I3" s="8"/>
      <c r="J3" s="8"/>
      <c r="K3" s="8"/>
      <c r="L3" s="85" t="s">
        <v>12</v>
      </c>
      <c r="M3" s="85"/>
      <c r="N3" s="85"/>
      <c r="O3" s="85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5" s="9" customFormat="1" ht="18" customHeight="1">
      <c r="A4" s="54" t="s">
        <v>6</v>
      </c>
      <c r="B4" s="54" t="s">
        <v>10</v>
      </c>
      <c r="C4" s="57" t="s">
        <v>4</v>
      </c>
      <c r="D4" s="57" t="s">
        <v>5</v>
      </c>
      <c r="E4" s="60" t="s">
        <v>13</v>
      </c>
      <c r="F4" s="61"/>
      <c r="G4" s="61"/>
      <c r="H4" s="61"/>
      <c r="I4" s="62"/>
      <c r="J4" s="69" t="s">
        <v>45</v>
      </c>
      <c r="K4" s="70"/>
      <c r="L4" s="70"/>
      <c r="M4" s="70"/>
      <c r="N4" s="71"/>
      <c r="O4" s="107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9"/>
      <c r="DF4" s="45" t="s">
        <v>14</v>
      </c>
      <c r="DG4" s="115" t="s">
        <v>15</v>
      </c>
      <c r="DH4" s="116"/>
      <c r="DI4" s="117"/>
      <c r="DJ4" s="124" t="s">
        <v>3</v>
      </c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45" t="s">
        <v>16</v>
      </c>
      <c r="EC4" s="87" t="s">
        <v>17</v>
      </c>
      <c r="ED4" s="88"/>
      <c r="EE4" s="89"/>
    </row>
    <row r="5" spans="1:135" s="9" customFormat="1" ht="15" customHeight="1">
      <c r="A5" s="55"/>
      <c r="B5" s="55"/>
      <c r="C5" s="58"/>
      <c r="D5" s="58"/>
      <c r="E5" s="63"/>
      <c r="F5" s="64"/>
      <c r="G5" s="64"/>
      <c r="H5" s="64"/>
      <c r="I5" s="65"/>
      <c r="J5" s="72"/>
      <c r="K5" s="73"/>
      <c r="L5" s="73"/>
      <c r="M5" s="73"/>
      <c r="N5" s="74"/>
      <c r="O5" s="96" t="s">
        <v>7</v>
      </c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8"/>
      <c r="AV5" s="99" t="s">
        <v>2</v>
      </c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100" t="s">
        <v>8</v>
      </c>
      <c r="BL5" s="101"/>
      <c r="BM5" s="101"/>
      <c r="BN5" s="104" t="s">
        <v>18</v>
      </c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6"/>
      <c r="CE5" s="110" t="s">
        <v>0</v>
      </c>
      <c r="CF5" s="111"/>
      <c r="CG5" s="111"/>
      <c r="CH5" s="111"/>
      <c r="CI5" s="111"/>
      <c r="CJ5" s="111"/>
      <c r="CK5" s="111"/>
      <c r="CL5" s="111"/>
      <c r="CM5" s="112"/>
      <c r="CN5" s="104" t="s">
        <v>1</v>
      </c>
      <c r="CO5" s="105"/>
      <c r="CP5" s="105"/>
      <c r="CQ5" s="105"/>
      <c r="CR5" s="105"/>
      <c r="CS5" s="105"/>
      <c r="CT5" s="105"/>
      <c r="CU5" s="105"/>
      <c r="CV5" s="105"/>
      <c r="CW5" s="99" t="s">
        <v>19</v>
      </c>
      <c r="CX5" s="99"/>
      <c r="CY5" s="99"/>
      <c r="CZ5" s="100" t="s">
        <v>20</v>
      </c>
      <c r="DA5" s="101"/>
      <c r="DB5" s="114"/>
      <c r="DC5" s="100" t="s">
        <v>21</v>
      </c>
      <c r="DD5" s="101"/>
      <c r="DE5" s="114"/>
      <c r="DF5" s="45"/>
      <c r="DG5" s="118"/>
      <c r="DH5" s="119"/>
      <c r="DI5" s="120"/>
      <c r="DJ5" s="144"/>
      <c r="DK5" s="144"/>
      <c r="DL5" s="145"/>
      <c r="DM5" s="145"/>
      <c r="DN5" s="145"/>
      <c r="DO5" s="145"/>
      <c r="DP5" s="100" t="s">
        <v>22</v>
      </c>
      <c r="DQ5" s="101"/>
      <c r="DR5" s="114"/>
      <c r="DS5" s="142"/>
      <c r="DT5" s="143"/>
      <c r="DU5" s="143"/>
      <c r="DV5" s="143"/>
      <c r="DW5" s="143"/>
      <c r="DX5" s="143"/>
      <c r="DY5" s="143"/>
      <c r="DZ5" s="143"/>
      <c r="EA5" s="143"/>
      <c r="EB5" s="45"/>
      <c r="EC5" s="90"/>
      <c r="ED5" s="91"/>
      <c r="EE5" s="92"/>
    </row>
    <row r="6" spans="1:135" s="9" customFormat="1" ht="119.25" customHeight="1">
      <c r="A6" s="55"/>
      <c r="B6" s="55"/>
      <c r="C6" s="58"/>
      <c r="D6" s="58"/>
      <c r="E6" s="66"/>
      <c r="F6" s="67"/>
      <c r="G6" s="67"/>
      <c r="H6" s="67"/>
      <c r="I6" s="68"/>
      <c r="J6" s="75"/>
      <c r="K6" s="76"/>
      <c r="L6" s="76"/>
      <c r="M6" s="76"/>
      <c r="N6" s="77"/>
      <c r="O6" s="78" t="s">
        <v>23</v>
      </c>
      <c r="P6" s="79"/>
      <c r="Q6" s="79"/>
      <c r="R6" s="79"/>
      <c r="S6" s="80"/>
      <c r="T6" s="81" t="s">
        <v>24</v>
      </c>
      <c r="U6" s="82"/>
      <c r="V6" s="82"/>
      <c r="W6" s="82"/>
      <c r="X6" s="83"/>
      <c r="Y6" s="81" t="s">
        <v>25</v>
      </c>
      <c r="Z6" s="82"/>
      <c r="AA6" s="82"/>
      <c r="AB6" s="82"/>
      <c r="AC6" s="83"/>
      <c r="AD6" s="81" t="s">
        <v>26</v>
      </c>
      <c r="AE6" s="82"/>
      <c r="AF6" s="82"/>
      <c r="AG6" s="82"/>
      <c r="AH6" s="83"/>
      <c r="AI6" s="81" t="s">
        <v>27</v>
      </c>
      <c r="AJ6" s="82"/>
      <c r="AK6" s="82"/>
      <c r="AL6" s="82"/>
      <c r="AM6" s="83"/>
      <c r="AN6" s="81" t="s">
        <v>28</v>
      </c>
      <c r="AO6" s="82"/>
      <c r="AP6" s="82"/>
      <c r="AQ6" s="82"/>
      <c r="AR6" s="83"/>
      <c r="AS6" s="126" t="s">
        <v>29</v>
      </c>
      <c r="AT6" s="126"/>
      <c r="AU6" s="126"/>
      <c r="AV6" s="133" t="s">
        <v>30</v>
      </c>
      <c r="AW6" s="134"/>
      <c r="AX6" s="134"/>
      <c r="AY6" s="133" t="s">
        <v>31</v>
      </c>
      <c r="AZ6" s="134"/>
      <c r="BA6" s="135"/>
      <c r="BB6" s="127" t="s">
        <v>32</v>
      </c>
      <c r="BC6" s="128"/>
      <c r="BD6" s="136"/>
      <c r="BE6" s="127" t="s">
        <v>33</v>
      </c>
      <c r="BF6" s="128"/>
      <c r="BG6" s="128"/>
      <c r="BH6" s="131" t="s">
        <v>34</v>
      </c>
      <c r="BI6" s="132"/>
      <c r="BJ6" s="132"/>
      <c r="BK6" s="102"/>
      <c r="BL6" s="103"/>
      <c r="BM6" s="103"/>
      <c r="BN6" s="137" t="s">
        <v>35</v>
      </c>
      <c r="BO6" s="138"/>
      <c r="BP6" s="138"/>
      <c r="BQ6" s="138"/>
      <c r="BR6" s="139"/>
      <c r="BS6" s="113" t="s">
        <v>36</v>
      </c>
      <c r="BT6" s="113"/>
      <c r="BU6" s="113"/>
      <c r="BV6" s="113" t="s">
        <v>37</v>
      </c>
      <c r="BW6" s="113"/>
      <c r="BX6" s="113"/>
      <c r="BY6" s="113" t="s">
        <v>38</v>
      </c>
      <c r="BZ6" s="113"/>
      <c r="CA6" s="113"/>
      <c r="CB6" s="113" t="s">
        <v>39</v>
      </c>
      <c r="CC6" s="113"/>
      <c r="CD6" s="113"/>
      <c r="CE6" s="113" t="s">
        <v>46</v>
      </c>
      <c r="CF6" s="113"/>
      <c r="CG6" s="113"/>
      <c r="CH6" s="110" t="s">
        <v>47</v>
      </c>
      <c r="CI6" s="111"/>
      <c r="CJ6" s="111"/>
      <c r="CK6" s="113" t="s">
        <v>40</v>
      </c>
      <c r="CL6" s="113"/>
      <c r="CM6" s="113"/>
      <c r="CN6" s="129" t="s">
        <v>41</v>
      </c>
      <c r="CO6" s="130"/>
      <c r="CP6" s="111"/>
      <c r="CQ6" s="113" t="s">
        <v>42</v>
      </c>
      <c r="CR6" s="113"/>
      <c r="CS6" s="113"/>
      <c r="CT6" s="110" t="s">
        <v>48</v>
      </c>
      <c r="CU6" s="111"/>
      <c r="CV6" s="111"/>
      <c r="CW6" s="99"/>
      <c r="CX6" s="99"/>
      <c r="CY6" s="99"/>
      <c r="CZ6" s="102"/>
      <c r="DA6" s="103"/>
      <c r="DB6" s="125"/>
      <c r="DC6" s="102"/>
      <c r="DD6" s="103"/>
      <c r="DE6" s="125"/>
      <c r="DF6" s="45"/>
      <c r="DG6" s="121"/>
      <c r="DH6" s="122"/>
      <c r="DI6" s="123"/>
      <c r="DJ6" s="100" t="s">
        <v>49</v>
      </c>
      <c r="DK6" s="101"/>
      <c r="DL6" s="114"/>
      <c r="DM6" s="100" t="s">
        <v>50</v>
      </c>
      <c r="DN6" s="101"/>
      <c r="DO6" s="114"/>
      <c r="DP6" s="102"/>
      <c r="DQ6" s="103"/>
      <c r="DR6" s="125"/>
      <c r="DS6" s="100" t="s">
        <v>51</v>
      </c>
      <c r="DT6" s="101"/>
      <c r="DU6" s="114"/>
      <c r="DV6" s="100" t="s">
        <v>52</v>
      </c>
      <c r="DW6" s="101"/>
      <c r="DX6" s="114"/>
      <c r="DY6" s="140" t="s">
        <v>53</v>
      </c>
      <c r="DZ6" s="141"/>
      <c r="EA6" s="141"/>
      <c r="EB6" s="45"/>
      <c r="EC6" s="93"/>
      <c r="ED6" s="94"/>
      <c r="EE6" s="95"/>
    </row>
    <row r="7" spans="1:135" s="10" customFormat="1" ht="36" customHeight="1">
      <c r="A7" s="55"/>
      <c r="B7" s="55"/>
      <c r="C7" s="58"/>
      <c r="D7" s="58"/>
      <c r="E7" s="46" t="s">
        <v>43</v>
      </c>
      <c r="F7" s="50" t="s">
        <v>55</v>
      </c>
      <c r="G7" s="51"/>
      <c r="H7" s="51"/>
      <c r="I7" s="52"/>
      <c r="J7" s="46" t="s">
        <v>43</v>
      </c>
      <c r="K7" s="50" t="s">
        <v>55</v>
      </c>
      <c r="L7" s="51"/>
      <c r="M7" s="51"/>
      <c r="N7" s="52"/>
      <c r="O7" s="46" t="s">
        <v>43</v>
      </c>
      <c r="P7" s="50" t="s">
        <v>55</v>
      </c>
      <c r="Q7" s="51"/>
      <c r="R7" s="51"/>
      <c r="S7" s="52"/>
      <c r="T7" s="46" t="s">
        <v>43</v>
      </c>
      <c r="U7" s="50" t="s">
        <v>55</v>
      </c>
      <c r="V7" s="51"/>
      <c r="W7" s="51"/>
      <c r="X7" s="52"/>
      <c r="Y7" s="46" t="s">
        <v>43</v>
      </c>
      <c r="Z7" s="50" t="s">
        <v>55</v>
      </c>
      <c r="AA7" s="51"/>
      <c r="AB7" s="51"/>
      <c r="AC7" s="52"/>
      <c r="AD7" s="46" t="s">
        <v>43</v>
      </c>
      <c r="AE7" s="50" t="s">
        <v>55</v>
      </c>
      <c r="AF7" s="51"/>
      <c r="AG7" s="51"/>
      <c r="AH7" s="52"/>
      <c r="AI7" s="46" t="s">
        <v>43</v>
      </c>
      <c r="AJ7" s="50" t="s">
        <v>55</v>
      </c>
      <c r="AK7" s="51"/>
      <c r="AL7" s="51"/>
      <c r="AM7" s="52"/>
      <c r="AN7" s="46" t="s">
        <v>43</v>
      </c>
      <c r="AO7" s="50" t="s">
        <v>55</v>
      </c>
      <c r="AP7" s="51"/>
      <c r="AQ7" s="51"/>
      <c r="AR7" s="52"/>
      <c r="AS7" s="46" t="s">
        <v>43</v>
      </c>
      <c r="AT7" s="48" t="s">
        <v>55</v>
      </c>
      <c r="AU7" s="49"/>
      <c r="AV7" s="46" t="s">
        <v>43</v>
      </c>
      <c r="AW7" s="48" t="s">
        <v>55</v>
      </c>
      <c r="AX7" s="49"/>
      <c r="AY7" s="46" t="s">
        <v>43</v>
      </c>
      <c r="AZ7" s="48" t="s">
        <v>55</v>
      </c>
      <c r="BA7" s="49"/>
      <c r="BB7" s="46" t="s">
        <v>43</v>
      </c>
      <c r="BC7" s="48" t="s">
        <v>55</v>
      </c>
      <c r="BD7" s="49"/>
      <c r="BE7" s="46" t="s">
        <v>43</v>
      </c>
      <c r="BF7" s="48" t="s">
        <v>55</v>
      </c>
      <c r="BG7" s="49"/>
      <c r="BH7" s="46" t="s">
        <v>43</v>
      </c>
      <c r="BI7" s="48" t="s">
        <v>55</v>
      </c>
      <c r="BJ7" s="49"/>
      <c r="BK7" s="46" t="s">
        <v>43</v>
      </c>
      <c r="BL7" s="48" t="s">
        <v>55</v>
      </c>
      <c r="BM7" s="49"/>
      <c r="BN7" s="46" t="s">
        <v>43</v>
      </c>
      <c r="BO7" s="48" t="s">
        <v>55</v>
      </c>
      <c r="BP7" s="53"/>
      <c r="BQ7" s="53"/>
      <c r="BR7" s="49"/>
      <c r="BS7" s="46" t="s">
        <v>43</v>
      </c>
      <c r="BT7" s="48" t="s">
        <v>55</v>
      </c>
      <c r="BU7" s="49"/>
      <c r="BV7" s="46" t="s">
        <v>43</v>
      </c>
      <c r="BW7" s="48" t="s">
        <v>55</v>
      </c>
      <c r="BX7" s="49"/>
      <c r="BY7" s="46" t="s">
        <v>43</v>
      </c>
      <c r="BZ7" s="48" t="s">
        <v>55</v>
      </c>
      <c r="CA7" s="49"/>
      <c r="CB7" s="46" t="s">
        <v>43</v>
      </c>
      <c r="CC7" s="48" t="s">
        <v>55</v>
      </c>
      <c r="CD7" s="49"/>
      <c r="CE7" s="46" t="s">
        <v>43</v>
      </c>
      <c r="CF7" s="48" t="s">
        <v>55</v>
      </c>
      <c r="CG7" s="49"/>
      <c r="CH7" s="46" t="s">
        <v>43</v>
      </c>
      <c r="CI7" s="48" t="s">
        <v>55</v>
      </c>
      <c r="CJ7" s="49"/>
      <c r="CK7" s="46" t="s">
        <v>43</v>
      </c>
      <c r="CL7" s="48" t="s">
        <v>55</v>
      </c>
      <c r="CM7" s="49"/>
      <c r="CN7" s="46" t="s">
        <v>43</v>
      </c>
      <c r="CO7" s="48" t="s">
        <v>55</v>
      </c>
      <c r="CP7" s="49"/>
      <c r="CQ7" s="46" t="s">
        <v>43</v>
      </c>
      <c r="CR7" s="48" t="s">
        <v>55</v>
      </c>
      <c r="CS7" s="49"/>
      <c r="CT7" s="46" t="s">
        <v>43</v>
      </c>
      <c r="CU7" s="48" t="s">
        <v>55</v>
      </c>
      <c r="CV7" s="49"/>
      <c r="CW7" s="46" t="s">
        <v>43</v>
      </c>
      <c r="CX7" s="48" t="s">
        <v>55</v>
      </c>
      <c r="CY7" s="49"/>
      <c r="CZ7" s="46" t="s">
        <v>43</v>
      </c>
      <c r="DA7" s="48" t="s">
        <v>55</v>
      </c>
      <c r="DB7" s="49"/>
      <c r="DC7" s="46" t="s">
        <v>43</v>
      </c>
      <c r="DD7" s="48" t="s">
        <v>55</v>
      </c>
      <c r="DE7" s="49"/>
      <c r="DF7" s="146" t="s">
        <v>9</v>
      </c>
      <c r="DG7" s="46" t="s">
        <v>43</v>
      </c>
      <c r="DH7" s="48" t="s">
        <v>55</v>
      </c>
      <c r="DI7" s="49"/>
      <c r="DJ7" s="46" t="s">
        <v>43</v>
      </c>
      <c r="DK7" s="48" t="s">
        <v>55</v>
      </c>
      <c r="DL7" s="49"/>
      <c r="DM7" s="46" t="s">
        <v>43</v>
      </c>
      <c r="DN7" s="48" t="s">
        <v>55</v>
      </c>
      <c r="DO7" s="49"/>
      <c r="DP7" s="46" t="s">
        <v>43</v>
      </c>
      <c r="DQ7" s="48" t="s">
        <v>55</v>
      </c>
      <c r="DR7" s="49"/>
      <c r="DS7" s="46" t="s">
        <v>43</v>
      </c>
      <c r="DT7" s="48" t="s">
        <v>55</v>
      </c>
      <c r="DU7" s="49"/>
      <c r="DV7" s="46" t="s">
        <v>43</v>
      </c>
      <c r="DW7" s="48" t="s">
        <v>55</v>
      </c>
      <c r="DX7" s="49"/>
      <c r="DY7" s="46" t="s">
        <v>43</v>
      </c>
      <c r="DZ7" s="48" t="s">
        <v>55</v>
      </c>
      <c r="EA7" s="49"/>
      <c r="EB7" s="45" t="s">
        <v>9</v>
      </c>
      <c r="EC7" s="46" t="s">
        <v>43</v>
      </c>
      <c r="ED7" s="48" t="s">
        <v>55</v>
      </c>
      <c r="EE7" s="49"/>
    </row>
    <row r="8" spans="1:135" s="28" customFormat="1" ht="101.25" customHeight="1">
      <c r="A8" s="56"/>
      <c r="B8" s="56"/>
      <c r="C8" s="59"/>
      <c r="D8" s="59"/>
      <c r="E8" s="47"/>
      <c r="F8" s="33" t="s">
        <v>69</v>
      </c>
      <c r="G8" s="27" t="s">
        <v>64</v>
      </c>
      <c r="H8" s="34" t="s">
        <v>70</v>
      </c>
      <c r="I8" s="27" t="s">
        <v>54</v>
      </c>
      <c r="J8" s="47"/>
      <c r="K8" s="33" t="s">
        <v>69</v>
      </c>
      <c r="L8" s="27" t="s">
        <v>65</v>
      </c>
      <c r="M8" s="34" t="s">
        <v>70</v>
      </c>
      <c r="N8" s="27" t="s">
        <v>54</v>
      </c>
      <c r="O8" s="47"/>
      <c r="P8" s="33" t="s">
        <v>69</v>
      </c>
      <c r="Q8" s="27" t="s">
        <v>65</v>
      </c>
      <c r="R8" s="34" t="s">
        <v>70</v>
      </c>
      <c r="S8" s="27" t="s">
        <v>54</v>
      </c>
      <c r="T8" s="47"/>
      <c r="U8" s="33" t="s">
        <v>69</v>
      </c>
      <c r="V8" s="27" t="s">
        <v>65</v>
      </c>
      <c r="W8" s="34" t="s">
        <v>70</v>
      </c>
      <c r="X8" s="27" t="s">
        <v>54</v>
      </c>
      <c r="Y8" s="47"/>
      <c r="Z8" s="33" t="s">
        <v>69</v>
      </c>
      <c r="AA8" s="27" t="s">
        <v>65</v>
      </c>
      <c r="AB8" s="34" t="s">
        <v>70</v>
      </c>
      <c r="AC8" s="27" t="s">
        <v>54</v>
      </c>
      <c r="AD8" s="47"/>
      <c r="AE8" s="33" t="s">
        <v>69</v>
      </c>
      <c r="AF8" s="27" t="s">
        <v>65</v>
      </c>
      <c r="AG8" s="34" t="s">
        <v>70</v>
      </c>
      <c r="AH8" s="27" t="s">
        <v>54</v>
      </c>
      <c r="AI8" s="47"/>
      <c r="AJ8" s="33" t="s">
        <v>69</v>
      </c>
      <c r="AK8" s="27" t="s">
        <v>65</v>
      </c>
      <c r="AL8" s="34" t="s">
        <v>70</v>
      </c>
      <c r="AM8" s="27" t="s">
        <v>54</v>
      </c>
      <c r="AN8" s="47"/>
      <c r="AO8" s="33" t="s">
        <v>69</v>
      </c>
      <c r="AP8" s="27" t="s">
        <v>65</v>
      </c>
      <c r="AQ8" s="34" t="s">
        <v>70</v>
      </c>
      <c r="AR8" s="27" t="s">
        <v>54</v>
      </c>
      <c r="AS8" s="47"/>
      <c r="AT8" s="33" t="s">
        <v>71</v>
      </c>
      <c r="AU8" s="27" t="s">
        <v>66</v>
      </c>
      <c r="AV8" s="47"/>
      <c r="AW8" s="33" t="s">
        <v>69</v>
      </c>
      <c r="AX8" s="27" t="s">
        <v>67</v>
      </c>
      <c r="AY8" s="47"/>
      <c r="AZ8" s="33" t="s">
        <v>69</v>
      </c>
      <c r="BA8" s="27" t="s">
        <v>66</v>
      </c>
      <c r="BB8" s="47"/>
      <c r="BC8" s="33" t="s">
        <v>72</v>
      </c>
      <c r="BD8" s="27" t="s">
        <v>65</v>
      </c>
      <c r="BE8" s="47"/>
      <c r="BF8" s="33" t="s">
        <v>69</v>
      </c>
      <c r="BG8" s="27" t="s">
        <v>65</v>
      </c>
      <c r="BH8" s="47"/>
      <c r="BI8" s="33" t="s">
        <v>69</v>
      </c>
      <c r="BJ8" s="27" t="s">
        <v>64</v>
      </c>
      <c r="BK8" s="47"/>
      <c r="BL8" s="33" t="s">
        <v>69</v>
      </c>
      <c r="BM8" s="27" t="s">
        <v>64</v>
      </c>
      <c r="BN8" s="47"/>
      <c r="BO8" s="33" t="s">
        <v>73</v>
      </c>
      <c r="BP8" s="27" t="s">
        <v>64</v>
      </c>
      <c r="BQ8" s="34" t="s">
        <v>70</v>
      </c>
      <c r="BR8" s="27" t="s">
        <v>54</v>
      </c>
      <c r="BS8" s="47"/>
      <c r="BT8" s="33" t="s">
        <v>69</v>
      </c>
      <c r="BU8" s="27" t="s">
        <v>64</v>
      </c>
      <c r="BV8" s="47"/>
      <c r="BW8" s="33" t="s">
        <v>69</v>
      </c>
      <c r="BX8" s="27" t="s">
        <v>64</v>
      </c>
      <c r="BY8" s="47"/>
      <c r="BZ8" s="33" t="s">
        <v>74</v>
      </c>
      <c r="CA8" s="27" t="s">
        <v>64</v>
      </c>
      <c r="CB8" s="47"/>
      <c r="CC8" s="33" t="s">
        <v>69</v>
      </c>
      <c r="CD8" s="27" t="s">
        <v>64</v>
      </c>
      <c r="CE8" s="47"/>
      <c r="CF8" s="33" t="s">
        <v>69</v>
      </c>
      <c r="CG8" s="27" t="s">
        <v>64</v>
      </c>
      <c r="CH8" s="47"/>
      <c r="CI8" s="33" t="s">
        <v>69</v>
      </c>
      <c r="CJ8" s="27" t="s">
        <v>64</v>
      </c>
      <c r="CK8" s="47"/>
      <c r="CL8" s="33" t="s">
        <v>69</v>
      </c>
      <c r="CM8" s="27" t="s">
        <v>64</v>
      </c>
      <c r="CN8" s="47"/>
      <c r="CO8" s="33" t="s">
        <v>69</v>
      </c>
      <c r="CP8" s="27" t="s">
        <v>64</v>
      </c>
      <c r="CQ8" s="47"/>
      <c r="CR8" s="33" t="s">
        <v>69</v>
      </c>
      <c r="CS8" s="27" t="s">
        <v>64</v>
      </c>
      <c r="CT8" s="47"/>
      <c r="CU8" s="33" t="s">
        <v>69</v>
      </c>
      <c r="CV8" s="27" t="s">
        <v>64</v>
      </c>
      <c r="CW8" s="47"/>
      <c r="CX8" s="33" t="s">
        <v>69</v>
      </c>
      <c r="CY8" s="27" t="s">
        <v>64</v>
      </c>
      <c r="CZ8" s="47"/>
      <c r="DA8" s="33" t="s">
        <v>69</v>
      </c>
      <c r="DB8" s="27" t="s">
        <v>64</v>
      </c>
      <c r="DC8" s="47"/>
      <c r="DD8" s="33" t="s">
        <v>69</v>
      </c>
      <c r="DE8" s="27" t="s">
        <v>64</v>
      </c>
      <c r="DF8" s="146"/>
      <c r="DG8" s="47"/>
      <c r="DH8" s="33" t="s">
        <v>69</v>
      </c>
      <c r="DI8" s="27" t="s">
        <v>64</v>
      </c>
      <c r="DJ8" s="47"/>
      <c r="DK8" s="33" t="s">
        <v>69</v>
      </c>
      <c r="DL8" s="27" t="s">
        <v>64</v>
      </c>
      <c r="DM8" s="47"/>
      <c r="DN8" s="33" t="s">
        <v>69</v>
      </c>
      <c r="DO8" s="27" t="s">
        <v>64</v>
      </c>
      <c r="DP8" s="47"/>
      <c r="DQ8" s="33" t="s">
        <v>71</v>
      </c>
      <c r="DR8" s="27" t="s">
        <v>64</v>
      </c>
      <c r="DS8" s="47"/>
      <c r="DT8" s="33" t="s">
        <v>69</v>
      </c>
      <c r="DU8" s="27" t="s">
        <v>64</v>
      </c>
      <c r="DV8" s="47"/>
      <c r="DW8" s="33" t="s">
        <v>68</v>
      </c>
      <c r="DX8" s="27" t="s">
        <v>64</v>
      </c>
      <c r="DY8" s="47"/>
      <c r="DZ8" s="33" t="s">
        <v>72</v>
      </c>
      <c r="EA8" s="27" t="s">
        <v>64</v>
      </c>
      <c r="EB8" s="45"/>
      <c r="EC8" s="47"/>
      <c r="ED8" s="33" t="s">
        <v>71</v>
      </c>
      <c r="EE8" s="27" t="s">
        <v>64</v>
      </c>
    </row>
    <row r="9" spans="1:135" s="15" customFormat="1" ht="40.5" customHeight="1">
      <c r="A9" s="22">
        <v>1</v>
      </c>
      <c r="B9" s="37" t="s">
        <v>56</v>
      </c>
      <c r="C9" s="38">
        <v>22965.2963</v>
      </c>
      <c r="D9" s="38">
        <v>23652.2363</v>
      </c>
      <c r="E9" s="21">
        <f>DG9+EC9-DY9</f>
        <v>237203.58</v>
      </c>
      <c r="F9" s="21">
        <f>DH9+ED9-DZ9</f>
        <v>233277.5</v>
      </c>
      <c r="G9" s="21">
        <f>DI9+EE9-EA9</f>
        <v>254974.1963</v>
      </c>
      <c r="H9" s="12">
        <f>G9/F9*100</f>
        <v>109.30080967945901</v>
      </c>
      <c r="I9" s="12">
        <f>G9/E9*100</f>
        <v>107.49171504915735</v>
      </c>
      <c r="J9" s="12">
        <f>T9+Y9+AD9+AI9+AN9+AS9+BK9+BS9+BV9+BY9+CB9+CE9+CK9+CN9+CT9+CW9+DC9</f>
        <v>91515</v>
      </c>
      <c r="K9" s="12">
        <f>U9+Z9+AE9+AJ9+AO9+AT9+BL9+BT9+BW9+BZ9+CC9+CF9+CL9+CO9+CU9+CX9+DD9</f>
        <v>89500</v>
      </c>
      <c r="L9" s="12">
        <f>V9+AA9+AF9+AK9+AP9+AU9+BM9+BU9+BX9+CA9+CD9+CG9+CM9+CP9+CV9+CY9+DE9</f>
        <v>109132.86629999998</v>
      </c>
      <c r="M9" s="12">
        <f>L9/K9*100</f>
        <v>121.93616346368712</v>
      </c>
      <c r="N9" s="12">
        <f>L9/J9*100</f>
        <v>119.25134273069986</v>
      </c>
      <c r="O9" s="12">
        <f>T9+AD9</f>
        <v>42015</v>
      </c>
      <c r="P9" s="12">
        <f>U9+AE9</f>
        <v>40000</v>
      </c>
      <c r="Q9" s="12">
        <f>V9+AF9</f>
        <v>54970.826</v>
      </c>
      <c r="R9" s="12">
        <f>Q9/P9*100</f>
        <v>137.427065</v>
      </c>
      <c r="S9" s="11">
        <f>Q9/O9*100</f>
        <v>130.836191836249</v>
      </c>
      <c r="T9" s="35">
        <v>8600</v>
      </c>
      <c r="U9" s="35">
        <v>8600</v>
      </c>
      <c r="V9" s="12">
        <v>9197.124</v>
      </c>
      <c r="W9" s="12">
        <f>V9/U9*100</f>
        <v>106.9433023255814</v>
      </c>
      <c r="X9" s="11">
        <f>V9/T9*100</f>
        <v>106.9433023255814</v>
      </c>
      <c r="Y9" s="35">
        <v>5000</v>
      </c>
      <c r="Z9" s="35">
        <v>5000</v>
      </c>
      <c r="AA9" s="12">
        <v>5604.199</v>
      </c>
      <c r="AB9" s="12">
        <f>AA9/Z9*100</f>
        <v>112.08398</v>
      </c>
      <c r="AC9" s="11">
        <f>AA9/Y9*100</f>
        <v>112.08398</v>
      </c>
      <c r="AD9" s="35">
        <v>33415</v>
      </c>
      <c r="AE9" s="35">
        <v>31400</v>
      </c>
      <c r="AF9" s="35">
        <v>45773.702</v>
      </c>
      <c r="AG9" s="12">
        <f>AF9/AE9*100</f>
        <v>145.77612101910827</v>
      </c>
      <c r="AH9" s="11">
        <f>AF9/AD9*100</f>
        <v>136.985491545713</v>
      </c>
      <c r="AI9" s="35">
        <v>5300</v>
      </c>
      <c r="AJ9" s="35">
        <v>5300</v>
      </c>
      <c r="AK9" s="35">
        <v>5351.67</v>
      </c>
      <c r="AL9" s="12">
        <f>AK9/AJ9*100</f>
        <v>100.97490566037737</v>
      </c>
      <c r="AM9" s="11">
        <f>AK9/AI9*100</f>
        <v>100.97490566037737</v>
      </c>
      <c r="AN9" s="13">
        <v>5500</v>
      </c>
      <c r="AO9" s="13">
        <v>5500</v>
      </c>
      <c r="AP9" s="13">
        <v>7632.31</v>
      </c>
      <c r="AQ9" s="12">
        <f>AP9/AO9*100</f>
        <v>138.76927272727272</v>
      </c>
      <c r="AR9" s="11">
        <f>AP9/AN9*100</f>
        <v>138.76927272727272</v>
      </c>
      <c r="AS9" s="13">
        <v>0</v>
      </c>
      <c r="AT9" s="13">
        <v>0</v>
      </c>
      <c r="AU9" s="11">
        <v>0</v>
      </c>
      <c r="AV9" s="11">
        <v>0</v>
      </c>
      <c r="AW9" s="11">
        <v>0</v>
      </c>
      <c r="AX9" s="11">
        <v>0</v>
      </c>
      <c r="AY9" s="11">
        <v>138434.5</v>
      </c>
      <c r="AZ9" s="11">
        <v>138434.5</v>
      </c>
      <c r="BA9" s="11">
        <f>138524.5-90</f>
        <v>138434.5</v>
      </c>
      <c r="BB9" s="14">
        <v>0</v>
      </c>
      <c r="BC9" s="14">
        <v>0</v>
      </c>
      <c r="BD9" s="14">
        <v>90</v>
      </c>
      <c r="BE9" s="14">
        <v>0</v>
      </c>
      <c r="BF9" s="14">
        <v>0</v>
      </c>
      <c r="BG9" s="14">
        <v>0</v>
      </c>
      <c r="BH9" s="36">
        <v>0</v>
      </c>
      <c r="BI9" s="36">
        <v>0</v>
      </c>
      <c r="BJ9" s="36">
        <v>0</v>
      </c>
      <c r="BK9" s="36">
        <v>0</v>
      </c>
      <c r="BL9" s="36">
        <v>0</v>
      </c>
      <c r="BM9" s="36">
        <v>0</v>
      </c>
      <c r="BN9" s="12">
        <f>BS9+BV9+BY9+CB9</f>
        <v>3000</v>
      </c>
      <c r="BO9" s="12">
        <f>BT9+BW9+BZ9+CC9</f>
        <v>3000</v>
      </c>
      <c r="BP9" s="12">
        <f>BU9+BX9+CA9+CD9</f>
        <v>3519.738</v>
      </c>
      <c r="BQ9" s="12">
        <f>BP9/BO9*100</f>
        <v>117.3246</v>
      </c>
      <c r="BR9" s="11">
        <f>BP9/BN9*100</f>
        <v>117.3246</v>
      </c>
      <c r="BS9" s="35">
        <v>3000</v>
      </c>
      <c r="BT9" s="35">
        <v>3000</v>
      </c>
      <c r="BU9" s="12">
        <v>3519.738</v>
      </c>
      <c r="BV9" s="11">
        <v>0</v>
      </c>
      <c r="BW9" s="11">
        <v>0</v>
      </c>
      <c r="BX9" s="12">
        <v>0</v>
      </c>
      <c r="BY9" s="11">
        <v>0</v>
      </c>
      <c r="BZ9" s="11">
        <v>0</v>
      </c>
      <c r="CA9" s="11">
        <v>0</v>
      </c>
      <c r="CB9" s="35">
        <v>0</v>
      </c>
      <c r="CC9" s="35">
        <v>0</v>
      </c>
      <c r="CD9" s="11">
        <v>0</v>
      </c>
      <c r="CE9" s="11">
        <v>0</v>
      </c>
      <c r="CF9" s="11">
        <v>0</v>
      </c>
      <c r="CG9" s="11">
        <v>0</v>
      </c>
      <c r="CH9" s="11">
        <v>5343</v>
      </c>
      <c r="CI9" s="11">
        <v>5343</v>
      </c>
      <c r="CJ9" s="42">
        <v>5405.75</v>
      </c>
      <c r="CK9" s="35">
        <v>0</v>
      </c>
      <c r="CL9" s="35">
        <v>0</v>
      </c>
      <c r="CM9" s="11">
        <v>0</v>
      </c>
      <c r="CN9" s="35">
        <v>30700</v>
      </c>
      <c r="CO9" s="35">
        <v>30700</v>
      </c>
      <c r="CP9" s="11">
        <v>27630.0453</v>
      </c>
      <c r="CQ9" s="11">
        <v>17500</v>
      </c>
      <c r="CR9" s="11">
        <v>17500</v>
      </c>
      <c r="CS9" s="11">
        <v>18754.472</v>
      </c>
      <c r="CT9" s="35">
        <v>0</v>
      </c>
      <c r="CU9" s="35">
        <v>0</v>
      </c>
      <c r="CV9" s="35">
        <v>0</v>
      </c>
      <c r="CW9" s="35">
        <v>0</v>
      </c>
      <c r="CX9" s="35">
        <v>0</v>
      </c>
      <c r="CY9" s="35">
        <v>0</v>
      </c>
      <c r="CZ9" s="35">
        <v>0</v>
      </c>
      <c r="DA9" s="35">
        <v>0</v>
      </c>
      <c r="DB9" s="35">
        <v>0</v>
      </c>
      <c r="DC9" s="11">
        <v>0</v>
      </c>
      <c r="DD9" s="11">
        <v>0</v>
      </c>
      <c r="DE9" s="11">
        <v>4424.078</v>
      </c>
      <c r="DF9" s="11">
        <v>0</v>
      </c>
      <c r="DG9" s="12">
        <f>T9+Y9+AD9+AI9+AN9+AS9+AV9+AY9+BB9+BE9+BH9+BK9+BS9+BV9+BY9+CB9+CE9+CH9+CK9+CN9+CT9+CW9+CZ9+DC9</f>
        <v>235292.5</v>
      </c>
      <c r="DH9" s="12">
        <f>U9+Z9+AE9+AJ9+AO9+AT9+AW9+AZ9+BC9+BF9+BI9+BL9+BT9+BW9+BZ9+CC9+CF9+CI9+CL9+CO9+CU9+CX9+DA9+DD9</f>
        <v>233277.5</v>
      </c>
      <c r="DI9" s="12">
        <f>V9+AA9+AF9+AK9+AP9+AU9+AX9+BA9+BD9+BG9+BJ9+BM9+BU9+BX9+CA9+CD9+CG9+CJ9+CM9+CP9+CV9+CY9+DB9+DE9+DF9</f>
        <v>253063.11630000002</v>
      </c>
      <c r="DJ9" s="11">
        <v>0</v>
      </c>
      <c r="DK9" s="11">
        <v>0</v>
      </c>
      <c r="DL9" s="11">
        <v>0</v>
      </c>
      <c r="DM9" s="11">
        <v>1911.08</v>
      </c>
      <c r="DN9" s="11">
        <v>0</v>
      </c>
      <c r="DO9" s="11">
        <v>1911.08</v>
      </c>
      <c r="DP9" s="11">
        <v>0</v>
      </c>
      <c r="DQ9" s="11">
        <v>0</v>
      </c>
      <c r="DR9" s="11">
        <v>0</v>
      </c>
      <c r="DS9" s="11">
        <v>0</v>
      </c>
      <c r="DT9" s="11">
        <v>0</v>
      </c>
      <c r="DU9" s="11">
        <v>0</v>
      </c>
      <c r="DV9" s="11">
        <v>0</v>
      </c>
      <c r="DW9" s="11">
        <v>0</v>
      </c>
      <c r="DX9" s="11">
        <v>0</v>
      </c>
      <c r="DY9" s="11">
        <v>0</v>
      </c>
      <c r="DZ9" s="11">
        <v>0</v>
      </c>
      <c r="EA9" s="11"/>
      <c r="EB9" s="11"/>
      <c r="EC9" s="12">
        <v>1911.08</v>
      </c>
      <c r="ED9" s="12">
        <v>0</v>
      </c>
      <c r="EE9" s="12">
        <v>1911.08</v>
      </c>
    </row>
    <row r="10" spans="1:135" s="15" customFormat="1" ht="40.5" customHeight="1">
      <c r="A10" s="22">
        <v>2</v>
      </c>
      <c r="B10" s="37" t="s">
        <v>57</v>
      </c>
      <c r="C10" s="38">
        <v>236953.9607</v>
      </c>
      <c r="D10" s="38">
        <v>10112.4876</v>
      </c>
      <c r="E10" s="21">
        <f aca="true" t="shared" si="0" ref="E10:E16">DG10+EC10-DY10</f>
        <v>516817.5324</v>
      </c>
      <c r="F10" s="21">
        <f aca="true" t="shared" si="1" ref="F10:F16">DH10+ED10-DZ10</f>
        <v>489955.11240000004</v>
      </c>
      <c r="G10" s="21">
        <f>DI10+EE10-EA10</f>
        <v>515076.8692</v>
      </c>
      <c r="H10" s="12">
        <f aca="true" t="shared" si="2" ref="H10:H16">G10/F10*100</f>
        <v>105.12735884659787</v>
      </c>
      <c r="I10" s="12">
        <f aca="true" t="shared" si="3" ref="I10:I16">G10/E10*100</f>
        <v>99.66319579138178</v>
      </c>
      <c r="J10" s="12">
        <f>T10+Y10+AD10+AI10+AN10+AS10+BK10+BS10+BV10+BY10+CB10+CE10+CK10+CN10+CT10+CW10+DC10</f>
        <v>360330.6124</v>
      </c>
      <c r="K10" s="12">
        <f>U10+Z10+AE10+AJ10+AO10+AT10+BL10+BT10+BW10+BZ10+CC10+CF10+CL10+CO10+CU10+CX10+DD10</f>
        <v>362398.2124</v>
      </c>
      <c r="L10" s="12">
        <f>V10+AA10+AF10+AK10+AP10+AU10+BM10+BU10+BX10+CA10+CD10+CG10+CM10+CP10+CV10+CY10+DE10</f>
        <v>358447.8492</v>
      </c>
      <c r="M10" s="12">
        <f aca="true" t="shared" si="4" ref="M10:M16">L10/K10*100</f>
        <v>98.90993855244524</v>
      </c>
      <c r="N10" s="12">
        <f aca="true" t="shared" si="5" ref="N10:N16">L10/J10*100</f>
        <v>99.4774900784977</v>
      </c>
      <c r="O10" s="12">
        <f>T10+AD10</f>
        <v>51661.36</v>
      </c>
      <c r="P10" s="12">
        <f>U10+AE10</f>
        <v>51661.36</v>
      </c>
      <c r="Q10" s="12">
        <f>V10+AF10</f>
        <v>54458.4868</v>
      </c>
      <c r="R10" s="12">
        <f aca="true" t="shared" si="6" ref="R10:R16">Q10/P10*100</f>
        <v>105.41434991258456</v>
      </c>
      <c r="S10" s="11">
        <f aca="true" t="shared" si="7" ref="S10:S16">Q10/O10*100</f>
        <v>105.41434991258456</v>
      </c>
      <c r="T10" s="35">
        <v>16543.67</v>
      </c>
      <c r="U10" s="35">
        <v>16543.67</v>
      </c>
      <c r="V10" s="12">
        <v>15742.3168</v>
      </c>
      <c r="W10" s="12">
        <f aca="true" t="shared" si="8" ref="W10:W16">V10/U10*100</f>
        <v>95.15613403797344</v>
      </c>
      <c r="X10" s="11">
        <f aca="true" t="shared" si="9" ref="X10:X16">V10/T10*100</f>
        <v>95.15613403797344</v>
      </c>
      <c r="Y10" s="35">
        <v>26203.59</v>
      </c>
      <c r="Z10" s="35">
        <v>26203.59</v>
      </c>
      <c r="AA10" s="12">
        <v>20565.294</v>
      </c>
      <c r="AB10" s="12">
        <f aca="true" t="shared" si="10" ref="AB10:AB16">AA10/Z10*100</f>
        <v>78.48273461766118</v>
      </c>
      <c r="AC10" s="11">
        <f aca="true" t="shared" si="11" ref="AC10:AC16">AA10/Y10*100</f>
        <v>78.48273461766118</v>
      </c>
      <c r="AD10" s="35">
        <v>35117.69</v>
      </c>
      <c r="AE10" s="35">
        <v>35117.69</v>
      </c>
      <c r="AF10" s="35">
        <v>38716.17</v>
      </c>
      <c r="AG10" s="12">
        <f aca="true" t="shared" si="12" ref="AG10:AG16">AF10/AE10*100</f>
        <v>110.2469154434702</v>
      </c>
      <c r="AH10" s="11">
        <f aca="true" t="shared" si="13" ref="AH10:AH16">AF10/AD10*100</f>
        <v>110.2469154434702</v>
      </c>
      <c r="AI10" s="35">
        <v>6174.265</v>
      </c>
      <c r="AJ10" s="35">
        <v>6174.265</v>
      </c>
      <c r="AK10" s="35">
        <v>4756.45</v>
      </c>
      <c r="AL10" s="12">
        <f aca="true" t="shared" si="14" ref="AL10:AL16">AK10/AJ10*100</f>
        <v>77.03669991488866</v>
      </c>
      <c r="AM10" s="11">
        <f aca="true" t="shared" si="15" ref="AM10:AM16">AK10/AI10*100</f>
        <v>77.03669991488866</v>
      </c>
      <c r="AN10" s="13">
        <v>300</v>
      </c>
      <c r="AO10" s="13">
        <v>300</v>
      </c>
      <c r="AP10" s="13">
        <v>663.7</v>
      </c>
      <c r="AQ10" s="12">
        <f aca="true" t="shared" si="16" ref="AQ10:AQ16">AP10/AO10*100</f>
        <v>221.23333333333335</v>
      </c>
      <c r="AR10" s="11">
        <f aca="true" t="shared" si="17" ref="AR10:AR16">AP10/AN10*100</f>
        <v>221.23333333333335</v>
      </c>
      <c r="AS10" s="13">
        <v>0</v>
      </c>
      <c r="AT10" s="13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108497.3</v>
      </c>
      <c r="AZ10" s="11">
        <v>108497.3</v>
      </c>
      <c r="BA10" s="11">
        <v>108497.3</v>
      </c>
      <c r="BB10" s="14">
        <v>0</v>
      </c>
      <c r="BC10" s="14">
        <f aca="true" t="shared" si="18" ref="BC10:BC16">+BB10/12*9</f>
        <v>0</v>
      </c>
      <c r="BD10" s="14">
        <v>0</v>
      </c>
      <c r="BE10" s="14">
        <v>4434.1</v>
      </c>
      <c r="BF10" s="14">
        <v>4434.1</v>
      </c>
      <c r="BG10" s="14">
        <v>4434.1</v>
      </c>
      <c r="BH10" s="36">
        <v>0</v>
      </c>
      <c r="BI10" s="36">
        <v>0</v>
      </c>
      <c r="BJ10" s="36">
        <v>0</v>
      </c>
      <c r="BK10" s="36">
        <v>0</v>
      </c>
      <c r="BL10" s="36">
        <v>0</v>
      </c>
      <c r="BM10" s="36">
        <v>0</v>
      </c>
      <c r="BN10" s="12">
        <f>BS10+BV10+BY10+CB10</f>
        <v>207059.8</v>
      </c>
      <c r="BO10" s="12">
        <f>BT10+BW10+BZ10+CC10</f>
        <v>207059.8</v>
      </c>
      <c r="BP10" s="12">
        <f>BU10+BX10+CA10+CD10</f>
        <v>192075.179</v>
      </c>
      <c r="BQ10" s="12">
        <f aca="true" t="shared" si="19" ref="BQ10:BQ16">BP10/BO10*100</f>
        <v>92.76314330449466</v>
      </c>
      <c r="BR10" s="11">
        <f aca="true" t="shared" si="20" ref="BR10:BR16">BP10/BN10*100</f>
        <v>92.76314330449466</v>
      </c>
      <c r="BS10" s="35">
        <v>125906.5</v>
      </c>
      <c r="BT10" s="35">
        <v>125906.5</v>
      </c>
      <c r="BU10" s="12">
        <v>97543.507</v>
      </c>
      <c r="BV10" s="11">
        <v>76274.9</v>
      </c>
      <c r="BW10" s="11">
        <v>76274.9</v>
      </c>
      <c r="BX10" s="12">
        <v>89810.072</v>
      </c>
      <c r="BY10" s="11">
        <v>0</v>
      </c>
      <c r="BZ10" s="11">
        <v>0</v>
      </c>
      <c r="CA10" s="11">
        <v>0</v>
      </c>
      <c r="CB10" s="35">
        <v>4878.4</v>
      </c>
      <c r="CC10" s="35">
        <v>4878.4</v>
      </c>
      <c r="CD10" s="11">
        <v>4721.6</v>
      </c>
      <c r="CE10" s="11">
        <v>0</v>
      </c>
      <c r="CF10" s="11">
        <v>0</v>
      </c>
      <c r="CG10" s="11">
        <v>0</v>
      </c>
      <c r="CH10" s="11">
        <v>14625.5</v>
      </c>
      <c r="CI10" s="11">
        <v>14625.5</v>
      </c>
      <c r="CJ10" s="42">
        <v>14767.6</v>
      </c>
      <c r="CK10" s="35">
        <v>0</v>
      </c>
      <c r="CL10" s="35">
        <v>0</v>
      </c>
      <c r="CM10" s="11">
        <v>0</v>
      </c>
      <c r="CN10" s="35">
        <v>45486.6</v>
      </c>
      <c r="CO10" s="35">
        <v>47404.9</v>
      </c>
      <c r="CP10" s="11">
        <v>53125.2024</v>
      </c>
      <c r="CQ10" s="11">
        <v>16446.8</v>
      </c>
      <c r="CR10" s="11">
        <v>16446.8</v>
      </c>
      <c r="CS10" s="11">
        <v>12234.7714</v>
      </c>
      <c r="CT10" s="35">
        <v>17.7</v>
      </c>
      <c r="CU10" s="35">
        <v>167</v>
      </c>
      <c r="CV10" s="35">
        <v>363</v>
      </c>
      <c r="CW10" s="35">
        <v>0</v>
      </c>
      <c r="CX10" s="35">
        <v>0</v>
      </c>
      <c r="CY10" s="35">
        <v>0</v>
      </c>
      <c r="CZ10" s="35">
        <v>0</v>
      </c>
      <c r="DA10" s="35">
        <v>0</v>
      </c>
      <c r="DB10" s="35">
        <v>0</v>
      </c>
      <c r="DC10" s="11">
        <v>23427.2974</v>
      </c>
      <c r="DD10" s="11">
        <v>23427.2974</v>
      </c>
      <c r="DE10" s="11">
        <v>32440.537</v>
      </c>
      <c r="DF10" s="11">
        <v>0</v>
      </c>
      <c r="DG10" s="12">
        <f>T10+Y10+AD10+AI10+AN10+AS10+AV10+AY10+BB10+BE10+BH10+BK10+BS10+BV10+BY10+CB10+CE10+CH10+CK10+CN10+CT10+CW10+CZ10+DC10</f>
        <v>487887.5124</v>
      </c>
      <c r="DH10" s="12">
        <f>U10+Z10+AE10+AJ10+AO10+AT10+AW10+AZ10+BC10+BF10+BI10+BL10+BT10+BW10+BZ10+CC10+CF10+CI10+CL10+CO10+CU10+CX10+DA10+DD10</f>
        <v>489955.11240000004</v>
      </c>
      <c r="DI10" s="12">
        <f>V10+AA10+AF10+AK10+AP10+AU10+AX10+BA10+BD10+BG10+BJ10+BM10+BU10+BX10+CA10+CD10+CG10+CJ10+CM10+CP10+CV10+CY10+DB10+DE10+DF10</f>
        <v>486146.8492</v>
      </c>
      <c r="DJ10" s="11">
        <v>0</v>
      </c>
      <c r="DK10" s="11">
        <v>0</v>
      </c>
      <c r="DL10" s="11">
        <v>0</v>
      </c>
      <c r="DM10" s="11">
        <v>28930.02</v>
      </c>
      <c r="DN10" s="11">
        <v>0</v>
      </c>
      <c r="DO10" s="11">
        <v>28930.02</v>
      </c>
      <c r="DP10" s="11">
        <v>0</v>
      </c>
      <c r="DQ10" s="11">
        <v>0</v>
      </c>
      <c r="DR10" s="11">
        <v>0</v>
      </c>
      <c r="DS10" s="11">
        <v>0</v>
      </c>
      <c r="DT10" s="11">
        <v>0</v>
      </c>
      <c r="DU10" s="11">
        <v>0</v>
      </c>
      <c r="DV10" s="11">
        <v>0</v>
      </c>
      <c r="DW10" s="11">
        <v>0</v>
      </c>
      <c r="DX10" s="11">
        <v>0</v>
      </c>
      <c r="DY10" s="11">
        <v>0</v>
      </c>
      <c r="DZ10" s="11">
        <v>0</v>
      </c>
      <c r="EA10" s="11"/>
      <c r="EB10" s="11"/>
      <c r="EC10" s="12">
        <v>28930.02</v>
      </c>
      <c r="ED10" s="12">
        <v>0</v>
      </c>
      <c r="EE10" s="12">
        <v>28930.02</v>
      </c>
    </row>
    <row r="11" spans="1:135" s="15" customFormat="1" ht="40.5" customHeight="1">
      <c r="A11" s="22">
        <v>3</v>
      </c>
      <c r="B11" s="37" t="s">
        <v>58</v>
      </c>
      <c r="C11" s="39">
        <v>9822.5805</v>
      </c>
      <c r="D11" s="39">
        <v>1154.912</v>
      </c>
      <c r="E11" s="21">
        <f t="shared" si="0"/>
        <v>238550.858</v>
      </c>
      <c r="F11" s="21">
        <f t="shared" si="1"/>
        <v>229772.508</v>
      </c>
      <c r="G11" s="21">
        <f>DI11+EE11-EA11</f>
        <v>232163.74120000002</v>
      </c>
      <c r="H11" s="12">
        <f t="shared" si="2"/>
        <v>101.0406959565415</v>
      </c>
      <c r="I11" s="12">
        <f t="shared" si="3"/>
        <v>97.32253455152109</v>
      </c>
      <c r="J11" s="12">
        <f>T11+Y11+AD11+AI11+AN11+AS11+BK11+BS11+BV11+BY11+CB11+CE11+CK11+CN11+CT11+CW11+DC11</f>
        <v>79723.408</v>
      </c>
      <c r="K11" s="12">
        <f>U11+Z11+AE11+AJ11+AO11+AT11+BL11+BT11+BW11+BZ11+CC11+CF11+CL11+CO11+CU11+CX11+DD11</f>
        <v>80223.408</v>
      </c>
      <c r="L11" s="12">
        <f>V11+AA11+AF11+AK11+AP11+AU11+BM11+BU11+BX11+CA11+CD11+CG11+CM11+CP11+CV11+CY11+DE11</f>
        <v>73336.29119999999</v>
      </c>
      <c r="M11" s="12">
        <f t="shared" si="4"/>
        <v>91.41507825247214</v>
      </c>
      <c r="N11" s="12">
        <f t="shared" si="5"/>
        <v>91.98840471044589</v>
      </c>
      <c r="O11" s="12">
        <f>T11+AD11</f>
        <v>28816.408</v>
      </c>
      <c r="P11" s="12">
        <f>U11+AE11</f>
        <v>28816.408</v>
      </c>
      <c r="Q11" s="12">
        <f>V11+AF11</f>
        <v>31778.0588</v>
      </c>
      <c r="R11" s="12">
        <f t="shared" si="6"/>
        <v>110.27765431416712</v>
      </c>
      <c r="S11" s="11">
        <f t="shared" si="7"/>
        <v>110.27765431416712</v>
      </c>
      <c r="T11" s="35">
        <v>2500</v>
      </c>
      <c r="U11" s="35">
        <v>2500</v>
      </c>
      <c r="V11" s="12">
        <v>2796.1668</v>
      </c>
      <c r="W11" s="12">
        <f t="shared" si="8"/>
        <v>111.846672</v>
      </c>
      <c r="X11" s="11">
        <f t="shared" si="9"/>
        <v>111.846672</v>
      </c>
      <c r="Y11" s="35">
        <v>4750</v>
      </c>
      <c r="Z11" s="35">
        <v>4750</v>
      </c>
      <c r="AA11" s="12">
        <v>4233.3294</v>
      </c>
      <c r="AB11" s="12">
        <f t="shared" si="10"/>
        <v>89.1227242105263</v>
      </c>
      <c r="AC11" s="11">
        <f t="shared" si="11"/>
        <v>89.1227242105263</v>
      </c>
      <c r="AD11" s="35">
        <v>26316.408</v>
      </c>
      <c r="AE11" s="35">
        <v>26316.408</v>
      </c>
      <c r="AF11" s="35">
        <v>28981.892</v>
      </c>
      <c r="AG11" s="12">
        <f t="shared" si="12"/>
        <v>110.12860113735887</v>
      </c>
      <c r="AH11" s="11">
        <f t="shared" si="13"/>
        <v>110.12860113735887</v>
      </c>
      <c r="AI11" s="35">
        <v>5690</v>
      </c>
      <c r="AJ11" s="35">
        <v>5690</v>
      </c>
      <c r="AK11" s="35">
        <v>6214.724</v>
      </c>
      <c r="AL11" s="12">
        <f t="shared" si="14"/>
        <v>109.22186291739895</v>
      </c>
      <c r="AM11" s="11">
        <f t="shared" si="15"/>
        <v>109.22186291739895</v>
      </c>
      <c r="AN11" s="13">
        <v>500</v>
      </c>
      <c r="AO11" s="13">
        <v>1000</v>
      </c>
      <c r="AP11" s="13">
        <v>511</v>
      </c>
      <c r="AQ11" s="12">
        <f t="shared" si="16"/>
        <v>51.1</v>
      </c>
      <c r="AR11" s="11">
        <f t="shared" si="17"/>
        <v>102.2</v>
      </c>
      <c r="AS11" s="13">
        <v>0</v>
      </c>
      <c r="AT11" s="13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140461</v>
      </c>
      <c r="AZ11" s="11">
        <v>140461</v>
      </c>
      <c r="BA11" s="11">
        <v>140461</v>
      </c>
      <c r="BB11" s="14">
        <v>0</v>
      </c>
      <c r="BC11" s="14">
        <f t="shared" si="18"/>
        <v>0</v>
      </c>
      <c r="BD11" s="14">
        <v>0</v>
      </c>
      <c r="BE11" s="14">
        <f>3734+792.6-42.6</f>
        <v>4484</v>
      </c>
      <c r="BF11" s="14">
        <v>3734</v>
      </c>
      <c r="BG11" s="14">
        <v>4484</v>
      </c>
      <c r="BH11" s="36">
        <v>0</v>
      </c>
      <c r="BI11" s="36">
        <v>0</v>
      </c>
      <c r="BJ11" s="36">
        <v>0</v>
      </c>
      <c r="BK11" s="36">
        <v>0</v>
      </c>
      <c r="BL11" s="36">
        <v>0</v>
      </c>
      <c r="BM11" s="36">
        <v>0</v>
      </c>
      <c r="BN11" s="12">
        <f>BS11+BV11+BY11+CB11</f>
        <v>12267</v>
      </c>
      <c r="BO11" s="12">
        <f>BT11+BW11+BZ11+CC11</f>
        <v>12267</v>
      </c>
      <c r="BP11" s="12">
        <f>BU11+BX11+CA11+CD11</f>
        <v>5067.942</v>
      </c>
      <c r="BQ11" s="12">
        <f t="shared" si="19"/>
        <v>41.31362191244803</v>
      </c>
      <c r="BR11" s="11">
        <f t="shared" si="20"/>
        <v>41.31362191244803</v>
      </c>
      <c r="BS11" s="35">
        <v>2267</v>
      </c>
      <c r="BT11" s="35">
        <v>2267</v>
      </c>
      <c r="BU11" s="12">
        <v>1986.842</v>
      </c>
      <c r="BV11" s="11">
        <v>0</v>
      </c>
      <c r="BW11" s="11">
        <v>0</v>
      </c>
      <c r="BX11" s="12">
        <v>0</v>
      </c>
      <c r="BY11" s="11">
        <v>0</v>
      </c>
      <c r="BZ11" s="11">
        <v>0</v>
      </c>
      <c r="CA11" s="11">
        <v>0</v>
      </c>
      <c r="CB11" s="35">
        <v>10000</v>
      </c>
      <c r="CC11" s="35">
        <v>10000</v>
      </c>
      <c r="CD11" s="11">
        <v>3081.1</v>
      </c>
      <c r="CE11" s="11">
        <v>0</v>
      </c>
      <c r="CF11" s="11">
        <v>0</v>
      </c>
      <c r="CG11" s="11">
        <v>0</v>
      </c>
      <c r="CH11" s="11">
        <v>5396.75</v>
      </c>
      <c r="CI11" s="11">
        <v>5354.1</v>
      </c>
      <c r="CJ11" s="42">
        <v>5396.75</v>
      </c>
      <c r="CK11" s="35">
        <v>0</v>
      </c>
      <c r="CL11" s="35">
        <v>0</v>
      </c>
      <c r="CM11" s="11">
        <v>0</v>
      </c>
      <c r="CN11" s="35">
        <v>25950</v>
      </c>
      <c r="CO11" s="35">
        <v>25950</v>
      </c>
      <c r="CP11" s="11">
        <v>23957.057</v>
      </c>
      <c r="CQ11" s="11">
        <v>10000</v>
      </c>
      <c r="CR11" s="11">
        <v>10000</v>
      </c>
      <c r="CS11" s="11">
        <v>9049.267</v>
      </c>
      <c r="CT11" s="35">
        <v>0</v>
      </c>
      <c r="CU11" s="35">
        <v>0</v>
      </c>
      <c r="CV11" s="35">
        <v>0</v>
      </c>
      <c r="CW11" s="35">
        <v>0</v>
      </c>
      <c r="CX11" s="35">
        <v>0</v>
      </c>
      <c r="CY11" s="35">
        <v>0</v>
      </c>
      <c r="CZ11" s="35">
        <v>0</v>
      </c>
      <c r="DA11" s="35">
        <v>0</v>
      </c>
      <c r="DB11" s="35">
        <v>0</v>
      </c>
      <c r="DC11" s="11">
        <v>1750</v>
      </c>
      <c r="DD11" s="11">
        <v>1750</v>
      </c>
      <c r="DE11" s="11">
        <v>1574.18</v>
      </c>
      <c r="DF11" s="11">
        <v>0</v>
      </c>
      <c r="DG11" s="12">
        <f>T11+Y11+AD11+AI11+AN11+AS11+AV11+AY11+BB11+BE11+BH11+BK11+BS11+BV11+BY11+CB11+CE11+CH11+CK11+CN11+CT11+CW11+CZ11+DC11</f>
        <v>230065.158</v>
      </c>
      <c r="DH11" s="12">
        <f>U11+Z11+AE11+AJ11+AO11+AT11+AW11+AZ11+BC11+BF11+BI11+BL11+BT11+BW11+BZ11+CC11+CF11+CI11+CL11+CO11+CU11+CX11+DA11+DD11</f>
        <v>229772.508</v>
      </c>
      <c r="DI11" s="12">
        <f>V11+AA11+AF11+AK11+AP11+AU11+AX11+BA11+BD11+BG11+BJ11+BM11+BU11+BX11+CA11+CD11+CG11+CJ11+CM11+CP11+CV11+CY11+DB11+DE11+DF11</f>
        <v>223678.0412</v>
      </c>
      <c r="DJ11" s="11">
        <v>0</v>
      </c>
      <c r="DK11" s="11">
        <v>0</v>
      </c>
      <c r="DL11" s="11">
        <v>0</v>
      </c>
      <c r="DM11" s="11">
        <v>8485.7</v>
      </c>
      <c r="DN11" s="11">
        <v>0</v>
      </c>
      <c r="DO11" s="11">
        <v>8485.7</v>
      </c>
      <c r="DP11" s="11">
        <v>0</v>
      </c>
      <c r="DQ11" s="11">
        <v>0</v>
      </c>
      <c r="DR11" s="11">
        <v>0</v>
      </c>
      <c r="DS11" s="11">
        <v>0</v>
      </c>
      <c r="DT11" s="11">
        <v>0</v>
      </c>
      <c r="DU11" s="11">
        <v>0</v>
      </c>
      <c r="DV11" s="11">
        <v>0</v>
      </c>
      <c r="DW11" s="11">
        <v>0</v>
      </c>
      <c r="DX11" s="11">
        <v>0</v>
      </c>
      <c r="DY11" s="11">
        <v>0</v>
      </c>
      <c r="DZ11" s="11">
        <v>0</v>
      </c>
      <c r="EA11" s="11"/>
      <c r="EB11" s="11"/>
      <c r="EC11" s="12">
        <v>8485.7</v>
      </c>
      <c r="ED11" s="12">
        <v>0</v>
      </c>
      <c r="EE11" s="12">
        <v>8485.7</v>
      </c>
    </row>
    <row r="12" spans="1:135" s="15" customFormat="1" ht="40.5" customHeight="1">
      <c r="A12" s="22">
        <v>4</v>
      </c>
      <c r="B12" s="37" t="s">
        <v>59</v>
      </c>
      <c r="C12" s="38">
        <v>16226.7244</v>
      </c>
      <c r="D12" s="38">
        <v>45751.3656</v>
      </c>
      <c r="E12" s="21">
        <f t="shared" si="0"/>
        <v>307389.04</v>
      </c>
      <c r="F12" s="21">
        <f t="shared" si="1"/>
        <v>307389.04</v>
      </c>
      <c r="G12" s="21">
        <f>DI12+EE12-EA12</f>
        <v>297605.2254</v>
      </c>
      <c r="H12" s="12">
        <f t="shared" si="2"/>
        <v>96.81712314791704</v>
      </c>
      <c r="I12" s="12">
        <f t="shared" si="3"/>
        <v>96.81712314791704</v>
      </c>
      <c r="J12" s="12">
        <f>T12+Y12+AD12+AI12+AN12+AS12+BK12+BS12+BV12+BY12+CB12+CE12+CK12+CN12+CT12+CW12+DC12</f>
        <v>171918.2</v>
      </c>
      <c r="K12" s="12">
        <f>U12+Z12+AE12+AJ12+AO12+AT12+BL12+BT12+BW12+BZ12+CC12+CF12+CL12+CO12+CU12+CX12+DD12</f>
        <v>171918.2</v>
      </c>
      <c r="L12" s="12">
        <f>V12+AA12+AF12+AK12+AP12+AU12+BM12+BU12+BX12+CA12+CD12+CG12+CM12+CP12+CV12+CY12+DE12</f>
        <v>161384.4254</v>
      </c>
      <c r="M12" s="12">
        <f t="shared" si="4"/>
        <v>93.87279845880192</v>
      </c>
      <c r="N12" s="12">
        <f t="shared" si="5"/>
        <v>93.87279845880192</v>
      </c>
      <c r="O12" s="12">
        <f>T12+AD12</f>
        <v>12110</v>
      </c>
      <c r="P12" s="12">
        <f>U12+AE12</f>
        <v>12110</v>
      </c>
      <c r="Q12" s="12">
        <f>V12+AF12</f>
        <v>11867.342</v>
      </c>
      <c r="R12" s="12">
        <f t="shared" si="6"/>
        <v>97.99621800165154</v>
      </c>
      <c r="S12" s="11">
        <f t="shared" si="7"/>
        <v>97.99621800165154</v>
      </c>
      <c r="T12" s="35">
        <v>450</v>
      </c>
      <c r="U12" s="35">
        <v>450</v>
      </c>
      <c r="V12" s="12">
        <v>909.499</v>
      </c>
      <c r="W12" s="12">
        <f t="shared" si="8"/>
        <v>202.1108888888889</v>
      </c>
      <c r="X12" s="11">
        <f t="shared" si="9"/>
        <v>202.1108888888889</v>
      </c>
      <c r="Y12" s="35">
        <v>10580</v>
      </c>
      <c r="Z12" s="35">
        <v>10580</v>
      </c>
      <c r="AA12" s="12">
        <v>8136.4834</v>
      </c>
      <c r="AB12" s="12">
        <f t="shared" si="10"/>
        <v>76.90437996219282</v>
      </c>
      <c r="AC12" s="11">
        <f t="shared" si="11"/>
        <v>76.90437996219282</v>
      </c>
      <c r="AD12" s="35">
        <v>11660</v>
      </c>
      <c r="AE12" s="35">
        <v>11660</v>
      </c>
      <c r="AF12" s="35">
        <v>10957.843</v>
      </c>
      <c r="AG12" s="12">
        <f t="shared" si="12"/>
        <v>93.97807032590052</v>
      </c>
      <c r="AH12" s="11">
        <f t="shared" si="13"/>
        <v>93.97807032590052</v>
      </c>
      <c r="AI12" s="35">
        <v>750</v>
      </c>
      <c r="AJ12" s="35">
        <v>750</v>
      </c>
      <c r="AK12" s="35">
        <v>602.85</v>
      </c>
      <c r="AL12" s="12">
        <f t="shared" si="14"/>
        <v>80.38000000000001</v>
      </c>
      <c r="AM12" s="11">
        <f t="shared" si="15"/>
        <v>80.38000000000001</v>
      </c>
      <c r="AN12" s="13">
        <v>0</v>
      </c>
      <c r="AO12" s="13">
        <v>0</v>
      </c>
      <c r="AP12" s="13">
        <v>0</v>
      </c>
      <c r="AQ12" s="12" t="e">
        <f t="shared" si="16"/>
        <v>#DIV/0!</v>
      </c>
      <c r="AR12" s="11" t="e">
        <f t="shared" si="17"/>
        <v>#DIV/0!</v>
      </c>
      <c r="AS12" s="13">
        <v>0</v>
      </c>
      <c r="AT12" s="13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93411.8</v>
      </c>
      <c r="AZ12" s="11">
        <v>93411.8</v>
      </c>
      <c r="BA12" s="11">
        <v>93411.8</v>
      </c>
      <c r="BB12" s="14">
        <v>0</v>
      </c>
      <c r="BC12" s="14">
        <f t="shared" si="18"/>
        <v>0</v>
      </c>
      <c r="BD12" s="14">
        <v>0</v>
      </c>
      <c r="BE12" s="14">
        <v>0</v>
      </c>
      <c r="BF12" s="14">
        <v>0</v>
      </c>
      <c r="BG12" s="14">
        <v>750</v>
      </c>
      <c r="BH12" s="36">
        <v>0</v>
      </c>
      <c r="BI12" s="36">
        <v>0</v>
      </c>
      <c r="BJ12" s="36">
        <v>0</v>
      </c>
      <c r="BK12" s="36">
        <v>0</v>
      </c>
      <c r="BL12" s="36">
        <v>0</v>
      </c>
      <c r="BM12" s="36">
        <v>0</v>
      </c>
      <c r="BN12" s="12">
        <f>BS12+BV12+BY12+CB12</f>
        <v>136478.2</v>
      </c>
      <c r="BO12" s="12">
        <f>BT12+BW12+BZ12+CC12</f>
        <v>136478.2</v>
      </c>
      <c r="BP12" s="12">
        <f>BU12+BX12+CA12+CD12</f>
        <v>128343.36</v>
      </c>
      <c r="BQ12" s="12">
        <f t="shared" si="19"/>
        <v>94.03945831641975</v>
      </c>
      <c r="BR12" s="11">
        <f t="shared" si="20"/>
        <v>94.03945831641975</v>
      </c>
      <c r="BS12" s="35">
        <v>136478.2</v>
      </c>
      <c r="BT12" s="35">
        <v>136478.2</v>
      </c>
      <c r="BU12" s="12">
        <v>128343.36</v>
      </c>
      <c r="BV12" s="11">
        <v>0</v>
      </c>
      <c r="BW12" s="11">
        <v>0</v>
      </c>
      <c r="BX12" s="12">
        <v>0</v>
      </c>
      <c r="BY12" s="11">
        <v>0</v>
      </c>
      <c r="BZ12" s="11">
        <v>0</v>
      </c>
      <c r="CA12" s="11">
        <v>0</v>
      </c>
      <c r="CB12" s="35">
        <v>0</v>
      </c>
      <c r="CC12" s="35">
        <v>0</v>
      </c>
      <c r="CD12" s="11">
        <v>0</v>
      </c>
      <c r="CE12" s="11">
        <v>0</v>
      </c>
      <c r="CF12" s="11">
        <v>0</v>
      </c>
      <c r="CG12" s="11">
        <v>0</v>
      </c>
      <c r="CH12" s="11">
        <v>0</v>
      </c>
      <c r="CI12" s="11">
        <v>0</v>
      </c>
      <c r="CJ12" s="41">
        <v>0</v>
      </c>
      <c r="CK12" s="35">
        <v>0</v>
      </c>
      <c r="CL12" s="35">
        <v>0</v>
      </c>
      <c r="CM12" s="11">
        <v>0</v>
      </c>
      <c r="CN12" s="35">
        <v>4250</v>
      </c>
      <c r="CO12" s="35">
        <v>4250</v>
      </c>
      <c r="CP12" s="11">
        <v>2671.7</v>
      </c>
      <c r="CQ12" s="11">
        <v>1950</v>
      </c>
      <c r="CR12" s="11">
        <v>1950</v>
      </c>
      <c r="CS12" s="11">
        <v>964.5</v>
      </c>
      <c r="CT12" s="35">
        <v>0</v>
      </c>
      <c r="CU12" s="35">
        <v>0</v>
      </c>
      <c r="CV12" s="35">
        <v>0</v>
      </c>
      <c r="CW12" s="35">
        <v>0</v>
      </c>
      <c r="CX12" s="35">
        <v>0</v>
      </c>
      <c r="CY12" s="35">
        <v>0</v>
      </c>
      <c r="CZ12" s="35">
        <v>0</v>
      </c>
      <c r="DA12" s="35">
        <v>0</v>
      </c>
      <c r="DB12" s="35">
        <v>0</v>
      </c>
      <c r="DC12" s="11">
        <v>7750</v>
      </c>
      <c r="DD12" s="11">
        <v>7750</v>
      </c>
      <c r="DE12" s="11">
        <v>9762.69</v>
      </c>
      <c r="DF12" s="11">
        <v>0</v>
      </c>
      <c r="DG12" s="12">
        <f>T12+Y12+AD12+AI12+AN12+AS12+AV12+AY12+BB12+BE12+BH12+BK12+BS12+BV12+BY12+CB12+CE12+CH12+CK12+CN12+CT12+CW12+CZ12+DC12</f>
        <v>265330</v>
      </c>
      <c r="DH12" s="12">
        <f>U12+Z12+AE12+AJ12+AO12+AT12+AW12+AZ12+BC12+BF12+BI12+BL12+BT12+BW12+BZ12+CC12+CF12+CI12+CL12+CO12+CU12+CX12+DA12+DD12</f>
        <v>265330</v>
      </c>
      <c r="DI12" s="12">
        <f>V12+AA12+AF12+AK12+AP12+AU12+AX12+BA12+BD12+BG12+BJ12+BM12+BU12+BX12+CA12+CD12+CG12+CJ12+CM12+CP12+CV12+CY12+DB12+DE12+DF12</f>
        <v>255546.2254</v>
      </c>
      <c r="DJ12" s="11">
        <v>0</v>
      </c>
      <c r="DK12" s="11">
        <v>0</v>
      </c>
      <c r="DL12" s="11">
        <v>0</v>
      </c>
      <c r="DM12" s="11">
        <v>42059.04</v>
      </c>
      <c r="DN12" s="11">
        <v>42059</v>
      </c>
      <c r="DO12" s="11">
        <v>42059</v>
      </c>
      <c r="DP12" s="11">
        <v>0</v>
      </c>
      <c r="DQ12" s="11">
        <v>0</v>
      </c>
      <c r="DR12" s="11">
        <v>0</v>
      </c>
      <c r="DS12" s="11">
        <v>0</v>
      </c>
      <c r="DT12" s="11">
        <v>0</v>
      </c>
      <c r="DU12" s="11">
        <v>0</v>
      </c>
      <c r="DV12" s="11">
        <v>0</v>
      </c>
      <c r="DW12" s="11">
        <v>0</v>
      </c>
      <c r="DX12" s="11">
        <v>0</v>
      </c>
      <c r="DY12" s="11">
        <v>0</v>
      </c>
      <c r="DZ12" s="11">
        <v>0</v>
      </c>
      <c r="EA12" s="11"/>
      <c r="EB12" s="11"/>
      <c r="EC12" s="12">
        <v>42059.04</v>
      </c>
      <c r="ED12" s="12">
        <v>42059.04</v>
      </c>
      <c r="EE12" s="12">
        <v>42059</v>
      </c>
    </row>
    <row r="13" spans="1:135" s="15" customFormat="1" ht="40.5" customHeight="1">
      <c r="A13" s="22">
        <v>5</v>
      </c>
      <c r="B13" s="37" t="s">
        <v>60</v>
      </c>
      <c r="C13" s="40">
        <v>21168.4367</v>
      </c>
      <c r="D13" s="40">
        <v>25083.5337</v>
      </c>
      <c r="E13" s="21">
        <f t="shared" si="0"/>
        <v>422405.42899999995</v>
      </c>
      <c r="F13" s="21">
        <f t="shared" si="1"/>
        <v>344227.87799999997</v>
      </c>
      <c r="G13" s="21">
        <f>DI13+EE13-DY13</f>
        <v>432587.6708999999</v>
      </c>
      <c r="H13" s="12">
        <f t="shared" si="2"/>
        <v>125.6689822490205</v>
      </c>
      <c r="I13" s="12">
        <f t="shared" si="3"/>
        <v>102.41053764960013</v>
      </c>
      <c r="J13" s="12">
        <f>T13+Y13+AD13+AI13+AN13+AS13+BK13+BS13+BV13+BY13+CB13+CE13+CK13+CN13+CT13+CW13+DC13</f>
        <v>100628.478</v>
      </c>
      <c r="K13" s="12">
        <f>U13+Z13+AE13+AJ13+AO13+AT13+BL13+BT13+BW13+BZ13+CC13+CF13+CL13+CO13+CU13+CX13+DD13</f>
        <v>100628.478</v>
      </c>
      <c r="L13" s="12">
        <f>V13+AA13+AF13+AK13+AP13+AU13+BM13+BU13+BX13+CA13+CD13+CG13+CM13+CP13+CV13+CY13+DE13</f>
        <v>109310.7199</v>
      </c>
      <c r="M13" s="12">
        <f t="shared" si="4"/>
        <v>108.6280167131217</v>
      </c>
      <c r="N13" s="12">
        <f t="shared" si="5"/>
        <v>108.6280167131217</v>
      </c>
      <c r="O13" s="12">
        <f>T13+AD13</f>
        <v>34147</v>
      </c>
      <c r="P13" s="12">
        <f>U13+AE13</f>
        <v>34147</v>
      </c>
      <c r="Q13" s="12">
        <f>V13+AF13</f>
        <v>40418.605</v>
      </c>
      <c r="R13" s="12">
        <f t="shared" si="6"/>
        <v>118.36648900342637</v>
      </c>
      <c r="S13" s="11">
        <f t="shared" si="7"/>
        <v>118.36648900342637</v>
      </c>
      <c r="T13" s="35">
        <v>2997</v>
      </c>
      <c r="U13" s="35">
        <v>2997</v>
      </c>
      <c r="V13" s="12">
        <v>2936.18</v>
      </c>
      <c r="W13" s="12">
        <f t="shared" si="8"/>
        <v>97.97063730397063</v>
      </c>
      <c r="X13" s="11">
        <f t="shared" si="9"/>
        <v>97.97063730397063</v>
      </c>
      <c r="Y13" s="35">
        <v>19990</v>
      </c>
      <c r="Z13" s="35">
        <v>19990</v>
      </c>
      <c r="AA13" s="12">
        <v>21445.0509</v>
      </c>
      <c r="AB13" s="12">
        <f t="shared" si="10"/>
        <v>107.27889394697347</v>
      </c>
      <c r="AC13" s="11">
        <f t="shared" si="11"/>
        <v>107.27889394697347</v>
      </c>
      <c r="AD13" s="35">
        <v>31150</v>
      </c>
      <c r="AE13" s="35">
        <v>31150</v>
      </c>
      <c r="AF13" s="35">
        <v>37482.425</v>
      </c>
      <c r="AG13" s="12">
        <f t="shared" si="12"/>
        <v>120.32881219903693</v>
      </c>
      <c r="AH13" s="11">
        <f t="shared" si="13"/>
        <v>120.32881219903693</v>
      </c>
      <c r="AI13" s="35">
        <v>3200</v>
      </c>
      <c r="AJ13" s="35">
        <v>3200</v>
      </c>
      <c r="AK13" s="35">
        <v>4768.615</v>
      </c>
      <c r="AL13" s="12">
        <f t="shared" si="14"/>
        <v>149.01921875</v>
      </c>
      <c r="AM13" s="11">
        <f t="shared" si="15"/>
        <v>149.01921875</v>
      </c>
      <c r="AN13" s="13">
        <v>0</v>
      </c>
      <c r="AO13" s="13">
        <v>0</v>
      </c>
      <c r="AP13" s="13">
        <v>0</v>
      </c>
      <c r="AQ13" s="12" t="e">
        <f t="shared" si="16"/>
        <v>#DIV/0!</v>
      </c>
      <c r="AR13" s="11" t="e">
        <f t="shared" si="17"/>
        <v>#DIV/0!</v>
      </c>
      <c r="AS13" s="13">
        <v>0</v>
      </c>
      <c r="AT13" s="13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241965.8</v>
      </c>
      <c r="AZ13" s="11">
        <v>241965.8</v>
      </c>
      <c r="BA13" s="11">
        <v>241965.8</v>
      </c>
      <c r="BB13" s="14">
        <v>0</v>
      </c>
      <c r="BC13" s="14">
        <f t="shared" si="18"/>
        <v>0</v>
      </c>
      <c r="BD13" s="14">
        <v>0</v>
      </c>
      <c r="BE13" s="14">
        <v>1633.6</v>
      </c>
      <c r="BF13" s="14">
        <v>1633.6</v>
      </c>
      <c r="BG13" s="14">
        <v>3133.6</v>
      </c>
      <c r="BH13" s="36">
        <v>0</v>
      </c>
      <c r="BI13" s="36">
        <v>0</v>
      </c>
      <c r="BJ13" s="36">
        <v>0</v>
      </c>
      <c r="BK13" s="36">
        <v>0</v>
      </c>
      <c r="BL13" s="36">
        <v>0</v>
      </c>
      <c r="BM13" s="36">
        <v>0</v>
      </c>
      <c r="BN13" s="12">
        <f>BS13+BV13+BY13+CB13</f>
        <v>15510</v>
      </c>
      <c r="BO13" s="12">
        <f>BT13+BW13+BZ13+CC13</f>
        <v>15510</v>
      </c>
      <c r="BP13" s="12">
        <f>BU13+BX13+CA13+CD13</f>
        <v>16662.731</v>
      </c>
      <c r="BQ13" s="12">
        <f t="shared" si="19"/>
        <v>107.43217923920052</v>
      </c>
      <c r="BR13" s="11">
        <f t="shared" si="20"/>
        <v>107.43217923920052</v>
      </c>
      <c r="BS13" s="35">
        <v>14330</v>
      </c>
      <c r="BT13" s="35">
        <v>14330</v>
      </c>
      <c r="BU13" s="12">
        <v>15482.731</v>
      </c>
      <c r="BV13" s="11">
        <v>0</v>
      </c>
      <c r="BW13" s="11">
        <v>0</v>
      </c>
      <c r="BX13" s="12">
        <v>0</v>
      </c>
      <c r="BY13" s="11">
        <v>0</v>
      </c>
      <c r="BZ13" s="11">
        <v>0</v>
      </c>
      <c r="CA13" s="11">
        <v>0</v>
      </c>
      <c r="CB13" s="35">
        <v>1180</v>
      </c>
      <c r="CC13" s="35">
        <v>1180</v>
      </c>
      <c r="CD13" s="11">
        <v>1180</v>
      </c>
      <c r="CE13" s="11">
        <v>0</v>
      </c>
      <c r="CF13" s="11">
        <v>0</v>
      </c>
      <c r="CG13" s="11">
        <v>0</v>
      </c>
      <c r="CH13" s="11">
        <v>0</v>
      </c>
      <c r="CI13" s="11">
        <v>0</v>
      </c>
      <c r="CJ13" s="41">
        <v>0</v>
      </c>
      <c r="CK13" s="35">
        <v>0</v>
      </c>
      <c r="CL13" s="35">
        <v>0</v>
      </c>
      <c r="CM13" s="11">
        <v>0</v>
      </c>
      <c r="CN13" s="35">
        <v>23060</v>
      </c>
      <c r="CO13" s="35">
        <v>23060</v>
      </c>
      <c r="CP13" s="11">
        <v>20828.46</v>
      </c>
      <c r="CQ13" s="11">
        <v>5120</v>
      </c>
      <c r="CR13" s="11">
        <v>5120</v>
      </c>
      <c r="CS13" s="11">
        <v>5028.67</v>
      </c>
      <c r="CT13" s="35">
        <v>0</v>
      </c>
      <c r="CU13" s="35">
        <v>0</v>
      </c>
      <c r="CV13" s="35">
        <v>0</v>
      </c>
      <c r="CW13" s="35">
        <v>0</v>
      </c>
      <c r="CX13" s="35">
        <v>0</v>
      </c>
      <c r="CY13" s="35">
        <v>0</v>
      </c>
      <c r="CZ13" s="35">
        <v>0</v>
      </c>
      <c r="DA13" s="35">
        <v>0</v>
      </c>
      <c r="DB13" s="35">
        <v>0</v>
      </c>
      <c r="DC13" s="11">
        <v>4721.478</v>
      </c>
      <c r="DD13" s="11">
        <v>4721.478</v>
      </c>
      <c r="DE13" s="11">
        <v>5187.258</v>
      </c>
      <c r="DF13" s="11">
        <v>0</v>
      </c>
      <c r="DG13" s="12">
        <f>T13+Y13+AD13+AI13+AN13+AS13+AV13+AY13+BB13+BE13+BH13+BK13+BS13+BV13+BY13+CB13+CE13+CH13+CK13+CN13+CT13+CW13+CZ13+DC13</f>
        <v>344227.87799999997</v>
      </c>
      <c r="DH13" s="12">
        <f>U13+Z13+AE13+AJ13+AO13+AT13+AW13+AZ13+BC13+BF13+BI13+BL13+BT13+BW13+BZ13+CC13+CF13+CI13+CL13+CO13+CU13+CX13+DA13+DD13</f>
        <v>344227.87799999997</v>
      </c>
      <c r="DI13" s="12">
        <f>V13+AA13+AF13+AK13+AP13+AU13+AX13+BA13+BD13+BG13+BJ13+BM13+BU13+BX13+CA13+CD13+CG13+CJ13+CM13+CP13+CV13+CY13+DB13+DE13+DF13</f>
        <v>354410.11989999993</v>
      </c>
      <c r="DJ13" s="11">
        <v>0</v>
      </c>
      <c r="DK13" s="11">
        <v>0</v>
      </c>
      <c r="DL13" s="11">
        <v>0</v>
      </c>
      <c r="DM13" s="11">
        <v>78177.551</v>
      </c>
      <c r="DN13" s="11">
        <v>0</v>
      </c>
      <c r="DO13" s="11">
        <v>78177.551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v>0</v>
      </c>
      <c r="DY13" s="11">
        <v>63150.9</v>
      </c>
      <c r="DZ13" s="11">
        <v>63150.9</v>
      </c>
      <c r="EA13" s="11"/>
      <c r="EB13" s="11"/>
      <c r="EC13" s="12">
        <v>141328.451</v>
      </c>
      <c r="ED13" s="12">
        <v>63150.9</v>
      </c>
      <c r="EE13" s="12">
        <v>141328.451</v>
      </c>
    </row>
    <row r="14" spans="1:135" s="15" customFormat="1" ht="40.5" customHeight="1">
      <c r="A14" s="22">
        <v>6</v>
      </c>
      <c r="B14" s="37" t="s">
        <v>61</v>
      </c>
      <c r="C14" s="40">
        <v>11272.6692</v>
      </c>
      <c r="D14" s="40">
        <v>17117.0241</v>
      </c>
      <c r="E14" s="21">
        <f t="shared" si="0"/>
        <v>210378.4</v>
      </c>
      <c r="F14" s="21">
        <f t="shared" si="1"/>
        <v>210378.4</v>
      </c>
      <c r="G14" s="21">
        <f>DI14+EE14-DY14</f>
        <v>192016.26059999998</v>
      </c>
      <c r="H14" s="12">
        <f t="shared" si="2"/>
        <v>91.27185138778505</v>
      </c>
      <c r="I14" s="12">
        <f t="shared" si="3"/>
        <v>91.27185138778505</v>
      </c>
      <c r="J14" s="12">
        <f>T14+Y14+AD14+AI14+AN14+AS14+BK14+BS14+BV14+BY14+CB14+CE14+CK14+CN14+CT14+CW14+DC14</f>
        <v>48600</v>
      </c>
      <c r="K14" s="12">
        <f>U14+Z14+AE14+AJ14+AO14+AT14+BL14+BT14+BW14+BZ14+CC14+CF14+CL14+CO14+CU14+CX14+DD14</f>
        <v>48600</v>
      </c>
      <c r="L14" s="12">
        <f>V14+AA14+AF14+AK14+AP14+AU14+BM14+BU14+BX14+CA14+CD14+CG14+CM14+CP14+CV14+CY14+DE14</f>
        <v>45831.660599999996</v>
      </c>
      <c r="M14" s="12">
        <f t="shared" si="4"/>
        <v>94.30382839506171</v>
      </c>
      <c r="N14" s="12">
        <f t="shared" si="5"/>
        <v>94.30382839506171</v>
      </c>
      <c r="O14" s="12">
        <f>T14+AD14</f>
        <v>20100</v>
      </c>
      <c r="P14" s="12">
        <f>U14+AE14</f>
        <v>20100</v>
      </c>
      <c r="Q14" s="12">
        <f>V14+AF14</f>
        <v>20456.209</v>
      </c>
      <c r="R14" s="12">
        <f t="shared" si="6"/>
        <v>101.77218407960198</v>
      </c>
      <c r="S14" s="11">
        <f t="shared" si="7"/>
        <v>101.77218407960198</v>
      </c>
      <c r="T14" s="35">
        <v>500</v>
      </c>
      <c r="U14" s="35">
        <v>500</v>
      </c>
      <c r="V14" s="12">
        <v>483.284</v>
      </c>
      <c r="W14" s="12">
        <f t="shared" si="8"/>
        <v>96.6568</v>
      </c>
      <c r="X14" s="11">
        <f t="shared" si="9"/>
        <v>96.6568</v>
      </c>
      <c r="Y14" s="35">
        <v>7000</v>
      </c>
      <c r="Z14" s="35">
        <v>7000</v>
      </c>
      <c r="AA14" s="12">
        <v>7196.8346</v>
      </c>
      <c r="AB14" s="12">
        <f t="shared" si="10"/>
        <v>102.81192285714286</v>
      </c>
      <c r="AC14" s="11">
        <f t="shared" si="11"/>
        <v>102.81192285714286</v>
      </c>
      <c r="AD14" s="35">
        <v>19600</v>
      </c>
      <c r="AE14" s="35">
        <v>19600</v>
      </c>
      <c r="AF14" s="35">
        <v>19972.925</v>
      </c>
      <c r="AG14" s="12">
        <f t="shared" si="12"/>
        <v>101.90267857142857</v>
      </c>
      <c r="AH14" s="11">
        <f t="shared" si="13"/>
        <v>101.90267857142857</v>
      </c>
      <c r="AI14" s="35">
        <v>800</v>
      </c>
      <c r="AJ14" s="35">
        <v>800</v>
      </c>
      <c r="AK14" s="35">
        <v>1034.5</v>
      </c>
      <c r="AL14" s="12">
        <f t="shared" si="14"/>
        <v>129.3125</v>
      </c>
      <c r="AM14" s="11">
        <f t="shared" si="15"/>
        <v>129.3125</v>
      </c>
      <c r="AN14" s="13">
        <v>0</v>
      </c>
      <c r="AO14" s="13">
        <v>0</v>
      </c>
      <c r="AP14" s="13">
        <v>0</v>
      </c>
      <c r="AQ14" s="12" t="e">
        <f t="shared" si="16"/>
        <v>#DIV/0!</v>
      </c>
      <c r="AR14" s="11" t="e">
        <f t="shared" si="17"/>
        <v>#DIV/0!</v>
      </c>
      <c r="AS14" s="13">
        <v>0</v>
      </c>
      <c r="AT14" s="13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130445.4</v>
      </c>
      <c r="AZ14" s="11">
        <v>130445.4</v>
      </c>
      <c r="BA14" s="11">
        <v>130445.4</v>
      </c>
      <c r="BB14" s="14">
        <v>0</v>
      </c>
      <c r="BC14" s="14">
        <f t="shared" si="18"/>
        <v>0</v>
      </c>
      <c r="BD14" s="14">
        <v>0</v>
      </c>
      <c r="BE14" s="14">
        <v>0</v>
      </c>
      <c r="BF14" s="14">
        <v>0</v>
      </c>
      <c r="BG14" s="14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12">
        <f>BS14+BV14+BY14+CB14</f>
        <v>2200</v>
      </c>
      <c r="BO14" s="12">
        <f>BT14+BW14+BZ14+CC14</f>
        <v>2200</v>
      </c>
      <c r="BP14" s="12">
        <f>BU14+BX14+CA14+CD14</f>
        <v>2210.27</v>
      </c>
      <c r="BQ14" s="12">
        <f t="shared" si="19"/>
        <v>100.46681818181817</v>
      </c>
      <c r="BR14" s="11">
        <f t="shared" si="20"/>
        <v>100.46681818181817</v>
      </c>
      <c r="BS14" s="35">
        <v>2200</v>
      </c>
      <c r="BT14" s="35">
        <v>2200</v>
      </c>
      <c r="BU14" s="12">
        <v>2210.27</v>
      </c>
      <c r="BV14" s="11">
        <v>0</v>
      </c>
      <c r="BW14" s="11">
        <v>0</v>
      </c>
      <c r="BX14" s="12">
        <v>0</v>
      </c>
      <c r="BY14" s="11">
        <v>0</v>
      </c>
      <c r="BZ14" s="11">
        <v>0</v>
      </c>
      <c r="CA14" s="11">
        <v>0</v>
      </c>
      <c r="CB14" s="35">
        <v>0</v>
      </c>
      <c r="CC14" s="35">
        <v>0</v>
      </c>
      <c r="CD14" s="11">
        <v>0</v>
      </c>
      <c r="CE14" s="11">
        <v>0</v>
      </c>
      <c r="CF14" s="11">
        <v>0</v>
      </c>
      <c r="CG14" s="11">
        <v>0</v>
      </c>
      <c r="CH14" s="11">
        <v>0</v>
      </c>
      <c r="CI14" s="11">
        <v>0</v>
      </c>
      <c r="CJ14" s="41">
        <v>0</v>
      </c>
      <c r="CK14" s="35">
        <v>0</v>
      </c>
      <c r="CL14" s="35">
        <v>0</v>
      </c>
      <c r="CM14" s="11">
        <v>0</v>
      </c>
      <c r="CN14" s="35">
        <v>18500</v>
      </c>
      <c r="CO14" s="35">
        <v>18500</v>
      </c>
      <c r="CP14" s="11">
        <v>14569.147</v>
      </c>
      <c r="CQ14" s="11">
        <v>5500</v>
      </c>
      <c r="CR14" s="11">
        <v>5500</v>
      </c>
      <c r="CS14" s="11">
        <v>3467.59</v>
      </c>
      <c r="CT14" s="35">
        <v>0</v>
      </c>
      <c r="CU14" s="35">
        <v>0</v>
      </c>
      <c r="CV14" s="35">
        <v>0</v>
      </c>
      <c r="CW14" s="35">
        <v>0</v>
      </c>
      <c r="CX14" s="35">
        <v>0</v>
      </c>
      <c r="CY14" s="35">
        <v>224</v>
      </c>
      <c r="CZ14" s="35">
        <v>0</v>
      </c>
      <c r="DA14" s="35">
        <v>0</v>
      </c>
      <c r="DB14" s="35">
        <v>0</v>
      </c>
      <c r="DC14" s="11">
        <v>0</v>
      </c>
      <c r="DD14" s="11">
        <v>0</v>
      </c>
      <c r="DE14" s="11">
        <v>140.7</v>
      </c>
      <c r="DF14" s="11">
        <v>0</v>
      </c>
      <c r="DG14" s="12">
        <f>T14+Y14+AD14+AI14+AN14+AS14+AV14+AY14+BB14+BE14+BH14+BK14+BS14+BV14+BY14+CB14+CE14+CH14+CK14+CN14+CT14+CW14+CZ14+DC14</f>
        <v>179045.4</v>
      </c>
      <c r="DH14" s="12">
        <f>U14+Z14+AE14+AJ14+AO14+AT14+AW14+AZ14+BC14+BF14+BI14+BL14+BT14+BW14+BZ14+CC14+CF14+CI14+CL14+CO14+CU14+CX14+DA14+DD14</f>
        <v>179045.4</v>
      </c>
      <c r="DI14" s="12">
        <f>V14+AA14+AF14+AK14+AP14+AU14+AX14+BA14+BD14+BG14+BJ14+BM14+BU14+BX14+CA14+CD14+CG14+CJ14+CM14+CP14+CV14+CY14+DB14+DE14+DF14</f>
        <v>176277.0606</v>
      </c>
      <c r="DJ14" s="11">
        <v>0</v>
      </c>
      <c r="DK14" s="11">
        <v>0</v>
      </c>
      <c r="DL14" s="11">
        <v>0</v>
      </c>
      <c r="DM14" s="11">
        <v>31333</v>
      </c>
      <c r="DN14" s="11">
        <v>0</v>
      </c>
      <c r="DO14" s="11">
        <v>15739.2</v>
      </c>
      <c r="DP14" s="11">
        <v>0</v>
      </c>
      <c r="DQ14" s="11">
        <v>0</v>
      </c>
      <c r="DR14" s="11">
        <v>0</v>
      </c>
      <c r="DS14" s="11">
        <v>0</v>
      </c>
      <c r="DT14" s="11">
        <v>0</v>
      </c>
      <c r="DU14" s="11">
        <v>0</v>
      </c>
      <c r="DV14" s="11">
        <v>0</v>
      </c>
      <c r="DW14" s="11">
        <v>0</v>
      </c>
      <c r="DX14" s="11">
        <v>0</v>
      </c>
      <c r="DY14" s="11">
        <v>18100</v>
      </c>
      <c r="DZ14" s="11">
        <v>18100</v>
      </c>
      <c r="EA14" s="11"/>
      <c r="EB14" s="11"/>
      <c r="EC14" s="12">
        <v>49433</v>
      </c>
      <c r="ED14" s="12">
        <v>49433</v>
      </c>
      <c r="EE14" s="12">
        <v>33839.2</v>
      </c>
    </row>
    <row r="15" spans="1:135" s="15" customFormat="1" ht="40.5" customHeight="1">
      <c r="A15" s="22">
        <v>7</v>
      </c>
      <c r="B15" s="37" t="s">
        <v>62</v>
      </c>
      <c r="C15" s="40">
        <v>6367.469400000001</v>
      </c>
      <c r="D15" s="40">
        <v>22663.277599999998</v>
      </c>
      <c r="E15" s="21">
        <f t="shared" si="0"/>
        <v>250895.29099999997</v>
      </c>
      <c r="F15" s="21">
        <f t="shared" si="1"/>
        <v>209368.3</v>
      </c>
      <c r="G15" s="21">
        <f>DI15+EE15-DY15</f>
        <v>244872.15730000002</v>
      </c>
      <c r="H15" s="12">
        <f t="shared" si="2"/>
        <v>116.95760881661647</v>
      </c>
      <c r="I15" s="12">
        <f t="shared" si="3"/>
        <v>97.59934366404671</v>
      </c>
      <c r="J15" s="12">
        <f>T15+Y15+AD15+AI15+AN15+AS15+BK15+BS15+BV15+BY15+CB15+CE15+CK15+CN15+CT15+CW15+DC15</f>
        <v>54723</v>
      </c>
      <c r="K15" s="12">
        <f>U15+Z15+AE15+AJ15+AO15+AT15+BL15+BT15+BW15+BZ15+CC15+CF15+CL15+CO15+CU15+CX15+DD15</f>
        <v>54723</v>
      </c>
      <c r="L15" s="12">
        <f>V15+AA15+AF15+AK15+AP15+AU15+BM15+BU15+BX15+CA15+CD15+CG15+CM15+CP15+CV15+CY15+DE15</f>
        <v>48699.866299999994</v>
      </c>
      <c r="M15" s="12">
        <f t="shared" si="4"/>
        <v>88.99341465197448</v>
      </c>
      <c r="N15" s="12">
        <f t="shared" si="5"/>
        <v>88.99341465197448</v>
      </c>
      <c r="O15" s="12">
        <f>T15+AD15</f>
        <v>20073</v>
      </c>
      <c r="P15" s="12">
        <f>U15+AE15</f>
        <v>20073</v>
      </c>
      <c r="Q15" s="12">
        <f>V15+AF15</f>
        <v>17651.915999999997</v>
      </c>
      <c r="R15" s="12">
        <f t="shared" si="6"/>
        <v>87.93860409505304</v>
      </c>
      <c r="S15" s="11">
        <f t="shared" si="7"/>
        <v>87.93860409505304</v>
      </c>
      <c r="T15" s="35">
        <v>300</v>
      </c>
      <c r="U15" s="35">
        <v>300</v>
      </c>
      <c r="V15" s="12">
        <v>246.103</v>
      </c>
      <c r="W15" s="12">
        <f t="shared" si="8"/>
        <v>82.03433333333334</v>
      </c>
      <c r="X15" s="11">
        <f t="shared" si="9"/>
        <v>82.03433333333334</v>
      </c>
      <c r="Y15" s="35">
        <v>9800</v>
      </c>
      <c r="Z15" s="35">
        <v>9800</v>
      </c>
      <c r="AA15" s="12">
        <v>8565.3643</v>
      </c>
      <c r="AB15" s="12">
        <f t="shared" si="10"/>
        <v>87.40167653061224</v>
      </c>
      <c r="AC15" s="11">
        <f t="shared" si="11"/>
        <v>87.40167653061224</v>
      </c>
      <c r="AD15" s="35">
        <v>19773</v>
      </c>
      <c r="AE15" s="35">
        <v>19773</v>
      </c>
      <c r="AF15" s="35">
        <v>17405.813</v>
      </c>
      <c r="AG15" s="12">
        <f t="shared" si="12"/>
        <v>88.0281848985991</v>
      </c>
      <c r="AH15" s="11">
        <f t="shared" si="13"/>
        <v>88.0281848985991</v>
      </c>
      <c r="AI15" s="35">
        <v>850</v>
      </c>
      <c r="AJ15" s="35">
        <v>850</v>
      </c>
      <c r="AK15" s="35">
        <v>1056.8</v>
      </c>
      <c r="AL15" s="12">
        <f t="shared" si="14"/>
        <v>124.32941176470587</v>
      </c>
      <c r="AM15" s="11">
        <f t="shared" si="15"/>
        <v>124.32941176470587</v>
      </c>
      <c r="AN15" s="13">
        <v>0</v>
      </c>
      <c r="AO15" s="13">
        <v>0</v>
      </c>
      <c r="AP15" s="13">
        <v>0</v>
      </c>
      <c r="AQ15" s="12" t="e">
        <f t="shared" si="16"/>
        <v>#DIV/0!</v>
      </c>
      <c r="AR15" s="11" t="e">
        <f t="shared" si="17"/>
        <v>#DIV/0!</v>
      </c>
      <c r="AS15" s="13">
        <v>0</v>
      </c>
      <c r="AT15" s="13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154645.3</v>
      </c>
      <c r="AZ15" s="11">
        <v>154645.3</v>
      </c>
      <c r="BA15" s="11">
        <v>154645.3</v>
      </c>
      <c r="BB15" s="14">
        <v>0</v>
      </c>
      <c r="BC15" s="14">
        <f t="shared" si="18"/>
        <v>0</v>
      </c>
      <c r="BD15" s="14">
        <v>0</v>
      </c>
      <c r="BE15" s="14">
        <v>0</v>
      </c>
      <c r="BF15" s="14">
        <v>0</v>
      </c>
      <c r="BG15" s="14">
        <v>0</v>
      </c>
      <c r="BH15" s="36">
        <v>0</v>
      </c>
      <c r="BI15" s="36">
        <v>0</v>
      </c>
      <c r="BJ15" s="36">
        <v>0</v>
      </c>
      <c r="BK15" s="36">
        <v>0</v>
      </c>
      <c r="BL15" s="36">
        <v>0</v>
      </c>
      <c r="BM15" s="36">
        <v>0</v>
      </c>
      <c r="BN15" s="12">
        <f>BS15+BV15+BY15+CB15</f>
        <v>15000</v>
      </c>
      <c r="BO15" s="12">
        <f>BT15+BW15+BZ15+CC15</f>
        <v>15000</v>
      </c>
      <c r="BP15" s="12">
        <f>BU15+BX15+CA15+CD15</f>
        <v>12922.282</v>
      </c>
      <c r="BQ15" s="12">
        <f t="shared" si="19"/>
        <v>86.14854666666666</v>
      </c>
      <c r="BR15" s="11">
        <f t="shared" si="20"/>
        <v>86.14854666666666</v>
      </c>
      <c r="BS15" s="35">
        <v>15000</v>
      </c>
      <c r="BT15" s="35">
        <v>15000</v>
      </c>
      <c r="BU15" s="12">
        <v>8477.961</v>
      </c>
      <c r="BV15" s="11">
        <v>0</v>
      </c>
      <c r="BW15" s="11">
        <v>0</v>
      </c>
      <c r="BX15" s="12">
        <v>4437.021</v>
      </c>
      <c r="BY15" s="11">
        <v>0</v>
      </c>
      <c r="BZ15" s="11">
        <v>0</v>
      </c>
      <c r="CA15" s="11">
        <v>0</v>
      </c>
      <c r="CB15" s="35">
        <v>0</v>
      </c>
      <c r="CC15" s="35">
        <v>0</v>
      </c>
      <c r="CD15" s="11">
        <v>7.3</v>
      </c>
      <c r="CE15" s="11">
        <v>0</v>
      </c>
      <c r="CF15" s="11">
        <v>0</v>
      </c>
      <c r="CG15" s="11">
        <v>0</v>
      </c>
      <c r="CH15" s="11">
        <v>0</v>
      </c>
      <c r="CI15" s="11">
        <v>0</v>
      </c>
      <c r="CJ15" s="41">
        <v>0</v>
      </c>
      <c r="CK15" s="35">
        <v>0</v>
      </c>
      <c r="CL15" s="35">
        <v>0</v>
      </c>
      <c r="CM15" s="11">
        <v>0</v>
      </c>
      <c r="CN15" s="35">
        <v>9000</v>
      </c>
      <c r="CO15" s="35">
        <v>9000</v>
      </c>
      <c r="CP15" s="11">
        <v>6405.95</v>
      </c>
      <c r="CQ15" s="11">
        <v>9000</v>
      </c>
      <c r="CR15" s="11">
        <v>9000</v>
      </c>
      <c r="CS15" s="11">
        <v>6294.35</v>
      </c>
      <c r="CT15" s="35">
        <v>0</v>
      </c>
      <c r="CU15" s="35">
        <v>0</v>
      </c>
      <c r="CV15" s="35">
        <v>0</v>
      </c>
      <c r="CW15" s="35">
        <v>0</v>
      </c>
      <c r="CX15" s="35">
        <v>0</v>
      </c>
      <c r="CY15" s="35">
        <v>0</v>
      </c>
      <c r="CZ15" s="35">
        <v>0</v>
      </c>
      <c r="DA15" s="35">
        <v>0</v>
      </c>
      <c r="DB15" s="35">
        <v>0</v>
      </c>
      <c r="DC15" s="11">
        <v>0</v>
      </c>
      <c r="DD15" s="11">
        <v>0</v>
      </c>
      <c r="DE15" s="11">
        <v>2097.554</v>
      </c>
      <c r="DF15" s="11">
        <v>0</v>
      </c>
      <c r="DG15" s="12">
        <f>T15+Y15+AD15+AI15+AN15+AS15+AV15+AY15+BB15+BE15+BH15+BK15+BS15+BV15+BY15+CB15+CE15+CH15+CK15+CN15+CT15+CW15+CZ15+DC15</f>
        <v>209368.3</v>
      </c>
      <c r="DH15" s="12">
        <f>U15+Z15+AE15+AJ15+AO15+AT15+AW15+AZ15+BC15+BF15+BI15+BL15+BT15+BW15+BZ15+CC15+CF15+CI15+CL15+CO15+CU15+CX15+DA15+DD15</f>
        <v>209368.3</v>
      </c>
      <c r="DI15" s="12">
        <f>V15+AA15+AF15+AK15+AP15+AU15+AX15+BA15+BD15+BG15+BJ15+BM15+BU15+BX15+CA15+CD15+CG15+CJ15+CM15+CP15+CV15+CY15+DB15+DE15+DF15</f>
        <v>203345.1663</v>
      </c>
      <c r="DJ15" s="11">
        <v>0</v>
      </c>
      <c r="DK15" s="11">
        <v>0</v>
      </c>
      <c r="DL15" s="11">
        <v>0</v>
      </c>
      <c r="DM15" s="11">
        <v>41526.991</v>
      </c>
      <c r="DN15" s="11">
        <v>0</v>
      </c>
      <c r="DO15" s="11">
        <v>41526.991</v>
      </c>
      <c r="DP15" s="11">
        <v>0</v>
      </c>
      <c r="DQ15" s="11">
        <v>0</v>
      </c>
      <c r="DR15" s="11">
        <v>0</v>
      </c>
      <c r="DS15" s="11">
        <v>0</v>
      </c>
      <c r="DT15" s="11">
        <v>0</v>
      </c>
      <c r="DU15" s="11">
        <v>0</v>
      </c>
      <c r="DV15" s="11">
        <v>0</v>
      </c>
      <c r="DW15" s="11">
        <v>0</v>
      </c>
      <c r="DX15" s="11">
        <v>0</v>
      </c>
      <c r="DY15" s="24">
        <v>43057.5</v>
      </c>
      <c r="DZ15" s="24">
        <v>43057.5</v>
      </c>
      <c r="EA15" s="24"/>
      <c r="EB15" s="11"/>
      <c r="EC15" s="12">
        <v>84584.491</v>
      </c>
      <c r="ED15" s="12">
        <v>43057.5</v>
      </c>
      <c r="EE15" s="12">
        <v>84584.491</v>
      </c>
    </row>
    <row r="16" spans="1:135" s="15" customFormat="1" ht="40.5" customHeight="1">
      <c r="A16" s="22">
        <v>8</v>
      </c>
      <c r="B16" s="37" t="s">
        <v>63</v>
      </c>
      <c r="C16" s="40">
        <v>4967.1992</v>
      </c>
      <c r="D16" s="40">
        <v>11469.2009</v>
      </c>
      <c r="E16" s="21">
        <f t="shared" si="0"/>
        <v>155131.09999999998</v>
      </c>
      <c r="F16" s="21">
        <f t="shared" si="1"/>
        <v>155131.09999999998</v>
      </c>
      <c r="G16" s="21">
        <f>DI16+EE16-DY16</f>
        <v>153489.64169999998</v>
      </c>
      <c r="H16" s="12">
        <f t="shared" si="2"/>
        <v>98.94188960176264</v>
      </c>
      <c r="I16" s="12">
        <f t="shared" si="3"/>
        <v>98.94188960176264</v>
      </c>
      <c r="J16" s="12">
        <f>T16+Y16+AD16+AI16+AN16+AS16+BK16+BS16+BV16+BY16+CB16+CE16+CK16+CN16+CT16+CW16+DC16</f>
        <v>24008.8</v>
      </c>
      <c r="K16" s="12">
        <f>U16+Z16+AE16+AJ16+AO16+AT16+BL16+BT16+BW16+BZ16+CC16+CF16+CL16+CO16+CU16+CX16+DD16</f>
        <v>24008.8</v>
      </c>
      <c r="L16" s="12">
        <f>V16+AA16+AF16+AK16+AP16+AU16+BM16+BU16+BX16+CA16+CD16+CG16+CM16+CP16+CV16+CY16+DE16</f>
        <v>22367.341699999997</v>
      </c>
      <c r="M16" s="12">
        <f t="shared" si="4"/>
        <v>93.16309728099695</v>
      </c>
      <c r="N16" s="12">
        <f t="shared" si="5"/>
        <v>93.16309728099695</v>
      </c>
      <c r="O16" s="12">
        <f>T16+AD16</f>
        <v>12566.7</v>
      </c>
      <c r="P16" s="12">
        <f>U16+AE16</f>
        <v>12566.7</v>
      </c>
      <c r="Q16" s="12">
        <f>V16+AF16</f>
        <v>13544.538999999999</v>
      </c>
      <c r="R16" s="12">
        <f t="shared" si="6"/>
        <v>107.78119156182609</v>
      </c>
      <c r="S16" s="11">
        <f t="shared" si="7"/>
        <v>107.78119156182609</v>
      </c>
      <c r="T16" s="35">
        <v>444.2</v>
      </c>
      <c r="U16" s="35">
        <v>444.2</v>
      </c>
      <c r="V16" s="12">
        <v>269.309</v>
      </c>
      <c r="W16" s="12">
        <f t="shared" si="8"/>
        <v>60.62787032868078</v>
      </c>
      <c r="X16" s="11">
        <f t="shared" si="9"/>
        <v>60.62787032868078</v>
      </c>
      <c r="Y16" s="35">
        <v>2464.1</v>
      </c>
      <c r="Z16" s="35">
        <v>2464.1</v>
      </c>
      <c r="AA16" s="12">
        <v>1872.918</v>
      </c>
      <c r="AB16" s="12">
        <f t="shared" si="10"/>
        <v>76.0081977192484</v>
      </c>
      <c r="AC16" s="11">
        <f t="shared" si="11"/>
        <v>76.0081977192484</v>
      </c>
      <c r="AD16" s="35">
        <v>12122.5</v>
      </c>
      <c r="AE16" s="35">
        <v>12122.5</v>
      </c>
      <c r="AF16" s="35">
        <v>13275.23</v>
      </c>
      <c r="AG16" s="12">
        <f t="shared" si="12"/>
        <v>109.50901216745721</v>
      </c>
      <c r="AH16" s="11">
        <f t="shared" si="13"/>
        <v>109.50901216745721</v>
      </c>
      <c r="AI16" s="35">
        <v>228</v>
      </c>
      <c r="AJ16" s="35">
        <v>228</v>
      </c>
      <c r="AK16" s="35">
        <v>217.6</v>
      </c>
      <c r="AL16" s="12">
        <f t="shared" si="14"/>
        <v>95.43859649122807</v>
      </c>
      <c r="AM16" s="11">
        <f t="shared" si="15"/>
        <v>95.43859649122807</v>
      </c>
      <c r="AN16" s="13">
        <v>0</v>
      </c>
      <c r="AO16" s="13">
        <v>0</v>
      </c>
      <c r="AP16" s="13">
        <v>0</v>
      </c>
      <c r="AQ16" s="12" t="e">
        <f t="shared" si="16"/>
        <v>#DIV/0!</v>
      </c>
      <c r="AR16" s="11" t="e">
        <f t="shared" si="17"/>
        <v>#DIV/0!</v>
      </c>
      <c r="AS16" s="13">
        <v>0</v>
      </c>
      <c r="AT16" s="13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114899.5</v>
      </c>
      <c r="AZ16" s="11">
        <v>114899.5</v>
      </c>
      <c r="BA16" s="11">
        <v>114899.5</v>
      </c>
      <c r="BB16" s="14">
        <v>0</v>
      </c>
      <c r="BC16" s="14">
        <f t="shared" si="18"/>
        <v>0</v>
      </c>
      <c r="BD16" s="14">
        <v>0</v>
      </c>
      <c r="BE16" s="14">
        <v>0</v>
      </c>
      <c r="BF16" s="14">
        <v>0</v>
      </c>
      <c r="BG16" s="14">
        <v>0</v>
      </c>
      <c r="BH16" s="36">
        <v>0</v>
      </c>
      <c r="BI16" s="36">
        <v>0</v>
      </c>
      <c r="BJ16" s="36">
        <v>0</v>
      </c>
      <c r="BK16" s="36">
        <v>0</v>
      </c>
      <c r="BL16" s="36">
        <v>0</v>
      </c>
      <c r="BM16" s="36">
        <v>0</v>
      </c>
      <c r="BN16" s="12">
        <f>BS16+BV16+BY16+CB16</f>
        <v>1200</v>
      </c>
      <c r="BO16" s="12">
        <f>BT16+BW16+BZ16+CC16</f>
        <v>1200</v>
      </c>
      <c r="BP16" s="12">
        <f>BU16+BX16+CA16+CD16</f>
        <v>1298.357</v>
      </c>
      <c r="BQ16" s="12">
        <f t="shared" si="19"/>
        <v>108.19641666666666</v>
      </c>
      <c r="BR16" s="11">
        <f t="shared" si="20"/>
        <v>108.19641666666666</v>
      </c>
      <c r="BS16" s="35">
        <v>1200</v>
      </c>
      <c r="BT16" s="35">
        <v>1200</v>
      </c>
      <c r="BU16" s="12">
        <v>1298.357</v>
      </c>
      <c r="BV16" s="11">
        <v>0</v>
      </c>
      <c r="BW16" s="11">
        <v>0</v>
      </c>
      <c r="BX16" s="12">
        <v>0</v>
      </c>
      <c r="BY16" s="11">
        <v>0</v>
      </c>
      <c r="BZ16" s="11">
        <v>0</v>
      </c>
      <c r="CA16" s="11">
        <v>0</v>
      </c>
      <c r="CB16" s="35">
        <v>0</v>
      </c>
      <c r="CC16" s="35">
        <v>0</v>
      </c>
      <c r="CD16" s="11">
        <v>0</v>
      </c>
      <c r="CE16" s="11">
        <v>0</v>
      </c>
      <c r="CF16" s="11">
        <v>0</v>
      </c>
      <c r="CG16" s="11">
        <v>0</v>
      </c>
      <c r="CH16" s="11">
        <v>0</v>
      </c>
      <c r="CI16" s="11">
        <v>0</v>
      </c>
      <c r="CJ16" s="41">
        <v>0</v>
      </c>
      <c r="CK16" s="35">
        <v>0</v>
      </c>
      <c r="CL16" s="35">
        <v>0</v>
      </c>
      <c r="CM16" s="11">
        <v>0</v>
      </c>
      <c r="CN16" s="35">
        <v>6950</v>
      </c>
      <c r="CO16" s="35">
        <v>6950</v>
      </c>
      <c r="CP16" s="11">
        <v>4883.9277</v>
      </c>
      <c r="CQ16" s="11">
        <v>4750</v>
      </c>
      <c r="CR16" s="11">
        <v>4750</v>
      </c>
      <c r="CS16" s="11">
        <v>2863.83</v>
      </c>
      <c r="CT16" s="35">
        <v>0</v>
      </c>
      <c r="CU16" s="35">
        <v>0</v>
      </c>
      <c r="CV16" s="35">
        <v>0</v>
      </c>
      <c r="CW16" s="35">
        <v>0</v>
      </c>
      <c r="CX16" s="35">
        <v>0</v>
      </c>
      <c r="CY16" s="35">
        <v>0</v>
      </c>
      <c r="CZ16" s="35">
        <v>0</v>
      </c>
      <c r="DA16" s="35">
        <v>0</v>
      </c>
      <c r="DB16" s="35">
        <v>0</v>
      </c>
      <c r="DC16" s="11">
        <v>600</v>
      </c>
      <c r="DD16" s="11">
        <v>600</v>
      </c>
      <c r="DE16" s="11">
        <v>550</v>
      </c>
      <c r="DF16" s="11">
        <v>0</v>
      </c>
      <c r="DG16" s="12">
        <f>T16+Y16+AD16+AI16+AN16+AS16+AV16+AY16+BB16+BE16+BH16+BK16+BS16+BV16+BY16+CB16+CE16+CH16+CK16+CN16+CT16+CW16+CZ16+DC16</f>
        <v>138908.3</v>
      </c>
      <c r="DH16" s="12">
        <f>U16+Z16+AE16+AJ16+AO16+AT16+AW16+AZ16+BC16+BF16+BI16+BL16+BT16+BW16+BZ16+CC16+CF16+CI16+CL16+CO16+CU16+CX16+DA16+DD16</f>
        <v>138908.3</v>
      </c>
      <c r="DI16" s="12">
        <f>V16+AA16+AF16+AK16+AP16+AU16+AX16+BA16+BD16+BG16+BJ16+BM16+BU16+BX16+CA16+CD16+CG16+CJ16+CM16+CP16+CV16+CY16+DB16+DE16+DF16</f>
        <v>137266.8417</v>
      </c>
      <c r="DJ16" s="11">
        <v>0</v>
      </c>
      <c r="DK16" s="11">
        <v>0</v>
      </c>
      <c r="DL16" s="11">
        <v>0</v>
      </c>
      <c r="DM16" s="11">
        <v>16222.8</v>
      </c>
      <c r="DN16" s="11">
        <v>0</v>
      </c>
      <c r="DO16" s="11">
        <v>16222.8</v>
      </c>
      <c r="DP16" s="11">
        <v>0</v>
      </c>
      <c r="DQ16" s="11">
        <v>0</v>
      </c>
      <c r="DR16" s="11">
        <v>0</v>
      </c>
      <c r="DS16" s="11">
        <v>0</v>
      </c>
      <c r="DT16" s="11">
        <v>0</v>
      </c>
      <c r="DU16" s="11">
        <v>0</v>
      </c>
      <c r="DV16" s="11">
        <v>0</v>
      </c>
      <c r="DW16" s="11">
        <v>0</v>
      </c>
      <c r="DX16" s="11">
        <v>0</v>
      </c>
      <c r="DY16" s="11">
        <v>14822.2</v>
      </c>
      <c r="DZ16" s="11">
        <v>14822.2</v>
      </c>
      <c r="EA16" s="11"/>
      <c r="EB16" s="11"/>
      <c r="EC16" s="12">
        <v>31045</v>
      </c>
      <c r="ED16" s="12">
        <v>31045</v>
      </c>
      <c r="EE16" s="12">
        <v>31045</v>
      </c>
    </row>
    <row r="17" spans="1:135" s="17" customFormat="1" ht="40.5" customHeight="1">
      <c r="A17" s="22"/>
      <c r="B17" s="19" t="s">
        <v>44</v>
      </c>
      <c r="C17" s="16">
        <f>SUM(C9:C16)</f>
        <v>329744.3364</v>
      </c>
      <c r="D17" s="16">
        <f>SUM(D9:D16)</f>
        <v>157004.03779999996</v>
      </c>
      <c r="E17" s="25">
        <f>DG17+EC17-DY17</f>
        <v>2338771.2304</v>
      </c>
      <c r="F17" s="25">
        <f>DH17+ED17-DZ17</f>
        <v>2179499.8383999993</v>
      </c>
      <c r="G17" s="16">
        <f>SUM(G9:G16)</f>
        <v>2322785.7625999996</v>
      </c>
      <c r="H17" s="12">
        <f>G17/F17*100</f>
        <v>106.57425716100022</v>
      </c>
      <c r="I17" s="12">
        <f>G17/E17*100</f>
        <v>99.3165014349323</v>
      </c>
      <c r="J17" s="16">
        <f>SUM(J9:J16)</f>
        <v>931447.4984</v>
      </c>
      <c r="K17" s="16">
        <f>SUM(K9:K16)</f>
        <v>932000.0984000001</v>
      </c>
      <c r="L17" s="16">
        <f>SUM(L9:L16)</f>
        <v>928511.0206</v>
      </c>
      <c r="M17" s="12">
        <f>L17/K17*100</f>
        <v>99.62563546870973</v>
      </c>
      <c r="N17" s="12">
        <f>L17/J17*100</f>
        <v>99.68474038471903</v>
      </c>
      <c r="O17" s="25">
        <f>SUM(O9:O16)</f>
        <v>221489.468</v>
      </c>
      <c r="P17" s="25">
        <f>SUM(P9:P16)</f>
        <v>219474.468</v>
      </c>
      <c r="Q17" s="25">
        <f>SUM(Q9:Q16)</f>
        <v>245145.98260000002</v>
      </c>
      <c r="R17" s="12">
        <f>Q17/P17*100</f>
        <v>111.69681140313781</v>
      </c>
      <c r="S17" s="11">
        <f>Q17/O17*100</f>
        <v>110.68064988083317</v>
      </c>
      <c r="T17" s="25">
        <f>SUM(T9:T16)</f>
        <v>32334.87</v>
      </c>
      <c r="U17" s="25">
        <f>SUM(U9:U16)</f>
        <v>32334.87</v>
      </c>
      <c r="V17" s="25">
        <f>SUM(V9:V16)</f>
        <v>32579.9826</v>
      </c>
      <c r="W17" s="12">
        <f>V17/U17*100</f>
        <v>100.75804417954981</v>
      </c>
      <c r="X17" s="11">
        <f>V17/T17*100</f>
        <v>100.75804417954981</v>
      </c>
      <c r="Y17" s="25">
        <f>SUM(Y9:Y16)</f>
        <v>85787.69</v>
      </c>
      <c r="Z17" s="25">
        <f>SUM(Z9:Z16)</f>
        <v>85787.69</v>
      </c>
      <c r="AA17" s="25">
        <f>SUM(AA9:AA16)</f>
        <v>77619.47360000001</v>
      </c>
      <c r="AB17" s="12">
        <f>AA17/Z17*100</f>
        <v>90.47856819550685</v>
      </c>
      <c r="AC17" s="11">
        <f>AA17/Y17*100</f>
        <v>90.47856819550685</v>
      </c>
      <c r="AD17" s="25">
        <f>SUM(AD9:AD16)</f>
        <v>189154.598</v>
      </c>
      <c r="AE17" s="25">
        <f>SUM(AE9:AE16)</f>
        <v>187139.598</v>
      </c>
      <c r="AF17" s="25">
        <f>SUM(AF9:AF16)</f>
        <v>212566</v>
      </c>
      <c r="AG17" s="12">
        <f>AF17/AE17*100</f>
        <v>113.58686364176116</v>
      </c>
      <c r="AH17" s="11">
        <f>AF17/AD17*100</f>
        <v>112.37686117468843</v>
      </c>
      <c r="AI17" s="25">
        <f>SUM(AI9:AI16)</f>
        <v>22992.265</v>
      </c>
      <c r="AJ17" s="25">
        <f>SUM(AJ9:AJ16)</f>
        <v>22992.265</v>
      </c>
      <c r="AK17" s="25">
        <f>SUM(AK9:AK16)</f>
        <v>24003.209</v>
      </c>
      <c r="AL17" s="12">
        <f>AK17/AJ17*100</f>
        <v>104.39688738799767</v>
      </c>
      <c r="AM17" s="11">
        <f>AK17/AI17*100</f>
        <v>104.39688738799767</v>
      </c>
      <c r="AN17" s="25">
        <f>SUM(AN9:AN16)</f>
        <v>6300</v>
      </c>
      <c r="AO17" s="25">
        <f>SUM(AO9:AO16)</f>
        <v>6800</v>
      </c>
      <c r="AP17" s="25">
        <f>SUM(AP9:AP16)</f>
        <v>8807.01</v>
      </c>
      <c r="AQ17" s="12">
        <f>AP17/AO17*100</f>
        <v>129.51485294117649</v>
      </c>
      <c r="AR17" s="11">
        <f>AP17/AN17*100</f>
        <v>139.79380952380953</v>
      </c>
      <c r="AS17" s="25">
        <f>SUM(AS9:AS16)</f>
        <v>0</v>
      </c>
      <c r="AT17" s="25">
        <f>SUM(AT9:AT16)</f>
        <v>0</v>
      </c>
      <c r="AU17" s="20">
        <v>0</v>
      </c>
      <c r="AV17" s="25">
        <f aca="true" t="shared" si="21" ref="AV17:BE17">SUM(AV9:AV16)</f>
        <v>0</v>
      </c>
      <c r="AW17" s="25">
        <f t="shared" si="21"/>
        <v>0</v>
      </c>
      <c r="AX17" s="25">
        <f t="shared" si="21"/>
        <v>0</v>
      </c>
      <c r="AY17" s="25">
        <f t="shared" si="21"/>
        <v>1122760.5999999999</v>
      </c>
      <c r="AZ17" s="25">
        <f t="shared" si="21"/>
        <v>1122760.5999999999</v>
      </c>
      <c r="BA17" s="25">
        <f t="shared" si="21"/>
        <v>1122760.5999999999</v>
      </c>
      <c r="BB17" s="25">
        <f t="shared" si="21"/>
        <v>0</v>
      </c>
      <c r="BC17" s="25">
        <f t="shared" si="21"/>
        <v>0</v>
      </c>
      <c r="BD17" s="25">
        <f t="shared" si="21"/>
        <v>90</v>
      </c>
      <c r="BE17" s="25">
        <f t="shared" si="21"/>
        <v>10551.7</v>
      </c>
      <c r="BF17" s="25">
        <f aca="true" t="shared" si="22" ref="BF17:BM17">SUM(BF9:BF16)</f>
        <v>9801.7</v>
      </c>
      <c r="BG17" s="25">
        <f t="shared" si="22"/>
        <v>12801.7</v>
      </c>
      <c r="BH17" s="25">
        <f t="shared" si="22"/>
        <v>0</v>
      </c>
      <c r="BI17" s="25">
        <f t="shared" si="22"/>
        <v>0</v>
      </c>
      <c r="BJ17" s="25">
        <f t="shared" si="22"/>
        <v>0</v>
      </c>
      <c r="BK17" s="25">
        <f t="shared" si="22"/>
        <v>0</v>
      </c>
      <c r="BL17" s="25">
        <f t="shared" si="22"/>
        <v>0</v>
      </c>
      <c r="BM17" s="25">
        <f t="shared" si="22"/>
        <v>0</v>
      </c>
      <c r="BN17" s="25">
        <f>SUM(BN9:BN16)</f>
        <v>392715</v>
      </c>
      <c r="BO17" s="25">
        <f>SUM(BO9:BO16)</f>
        <v>392715</v>
      </c>
      <c r="BP17" s="25">
        <f>SUM(BP9:BP16)</f>
        <v>362099.8590000001</v>
      </c>
      <c r="BQ17" s="12">
        <f>BP17/BO17*100</f>
        <v>92.20423436843515</v>
      </c>
      <c r="BR17" s="11">
        <f>BP17/BN17*100</f>
        <v>92.20423436843515</v>
      </c>
      <c r="BS17" s="25">
        <f aca="true" t="shared" si="23" ref="BS17:CV17">SUM(BS9:BS16)</f>
        <v>300381.7</v>
      </c>
      <c r="BT17" s="25">
        <f t="shared" si="23"/>
        <v>300381.7</v>
      </c>
      <c r="BU17" s="25">
        <f t="shared" si="23"/>
        <v>258862.76599999997</v>
      </c>
      <c r="BV17" s="25">
        <f t="shared" si="23"/>
        <v>76274.9</v>
      </c>
      <c r="BW17" s="25">
        <f t="shared" si="23"/>
        <v>76274.9</v>
      </c>
      <c r="BX17" s="25">
        <f t="shared" si="23"/>
        <v>94247.093</v>
      </c>
      <c r="BY17" s="25">
        <f t="shared" si="23"/>
        <v>0</v>
      </c>
      <c r="BZ17" s="25">
        <f t="shared" si="23"/>
        <v>0</v>
      </c>
      <c r="CA17" s="25">
        <f t="shared" si="23"/>
        <v>0</v>
      </c>
      <c r="CB17" s="25">
        <f t="shared" si="23"/>
        <v>16058.4</v>
      </c>
      <c r="CC17" s="25">
        <f t="shared" si="23"/>
        <v>16058.4</v>
      </c>
      <c r="CD17" s="25">
        <f t="shared" si="23"/>
        <v>8990</v>
      </c>
      <c r="CE17" s="25">
        <f t="shared" si="23"/>
        <v>0</v>
      </c>
      <c r="CF17" s="25">
        <f t="shared" si="23"/>
        <v>0</v>
      </c>
      <c r="CG17" s="25">
        <f t="shared" si="23"/>
        <v>0</v>
      </c>
      <c r="CH17" s="25">
        <f t="shared" si="23"/>
        <v>25365.25</v>
      </c>
      <c r="CI17" s="25">
        <f t="shared" si="23"/>
        <v>25322.6</v>
      </c>
      <c r="CJ17" s="25">
        <f t="shared" si="23"/>
        <v>25570.1</v>
      </c>
      <c r="CK17" s="25">
        <f t="shared" si="23"/>
        <v>0</v>
      </c>
      <c r="CL17" s="25">
        <f t="shared" si="23"/>
        <v>0</v>
      </c>
      <c r="CM17" s="25">
        <f t="shared" si="23"/>
        <v>0</v>
      </c>
      <c r="CN17" s="25">
        <f t="shared" si="23"/>
        <v>163896.6</v>
      </c>
      <c r="CO17" s="25">
        <f t="shared" si="23"/>
        <v>165814.9</v>
      </c>
      <c r="CP17" s="25">
        <f t="shared" si="23"/>
        <v>154071.48940000002</v>
      </c>
      <c r="CQ17" s="25">
        <f t="shared" si="23"/>
        <v>70266.8</v>
      </c>
      <c r="CR17" s="25">
        <f t="shared" si="23"/>
        <v>70266.8</v>
      </c>
      <c r="CS17" s="25">
        <f t="shared" si="23"/>
        <v>58657.450399999994</v>
      </c>
      <c r="CT17" s="25">
        <f t="shared" si="23"/>
        <v>17.7</v>
      </c>
      <c r="CU17" s="25">
        <f t="shared" si="23"/>
        <v>167</v>
      </c>
      <c r="CV17" s="25">
        <f t="shared" si="23"/>
        <v>363</v>
      </c>
      <c r="CW17" s="35">
        <v>0</v>
      </c>
      <c r="CX17" s="35">
        <v>0</v>
      </c>
      <c r="CY17" s="35">
        <f>SUM(CY9:CY16)</f>
        <v>224</v>
      </c>
      <c r="CZ17" s="35">
        <v>0</v>
      </c>
      <c r="DA17" s="35">
        <v>0</v>
      </c>
      <c r="DB17" s="35">
        <v>0</v>
      </c>
      <c r="DC17" s="25">
        <f>SUM(DC9:DC16)</f>
        <v>38248.7754</v>
      </c>
      <c r="DD17" s="25">
        <f>SUM(DD9:DD16)</f>
        <v>38248.7754</v>
      </c>
      <c r="DE17" s="25">
        <f>SUM(DE9:DE16)</f>
        <v>56176.997</v>
      </c>
      <c r="DF17" s="25">
        <f>SUM(DF9:DF16)</f>
        <v>0</v>
      </c>
      <c r="DG17" s="25">
        <f>SUM(DG9:DG16)</f>
        <v>2090125.0484</v>
      </c>
      <c r="DH17" s="12">
        <f>U17+Z17+AE17+AJ17+AO17+AT17+AW17+AZ17+BC17+BF17+BI17+BL17+BT17+BW17+BZ17+CC17+CF17+CI17+CL17+CO17+CU17+CX17+DA17+DD17</f>
        <v>2089884.9983999995</v>
      </c>
      <c r="DI17" s="21">
        <f>V17+AA17+AF17+AK17+AP17+AU17+AX17+BA17+BD17+BG17+BJ17+BM17+BU17+BX17+CA17+CD17+CG17+CJ17+CM17+CP17+CV17+CY17+DB17+DE17+DF17</f>
        <v>2089733.4206</v>
      </c>
      <c r="DJ17" s="11">
        <v>0</v>
      </c>
      <c r="DK17" s="11">
        <v>0</v>
      </c>
      <c r="DL17" s="11">
        <v>0</v>
      </c>
      <c r="DM17" s="11">
        <f>SUM(DM9:DM16)</f>
        <v>248646.182</v>
      </c>
      <c r="DN17" s="11">
        <f>SUM(DN9:DN16)</f>
        <v>42059</v>
      </c>
      <c r="DO17" s="11">
        <f>SUM(DO9:DO16)</f>
        <v>233052.34200000003</v>
      </c>
      <c r="DP17" s="11">
        <v>0</v>
      </c>
      <c r="DQ17" s="11">
        <v>0</v>
      </c>
      <c r="DR17" s="11">
        <v>0</v>
      </c>
      <c r="DS17" s="11">
        <v>0</v>
      </c>
      <c r="DT17" s="11">
        <v>0</v>
      </c>
      <c r="DU17" s="11">
        <v>0</v>
      </c>
      <c r="DV17" s="11">
        <v>0</v>
      </c>
      <c r="DW17" s="11">
        <v>0</v>
      </c>
      <c r="DX17" s="11">
        <v>0</v>
      </c>
      <c r="DY17" s="25">
        <f aca="true" t="shared" si="24" ref="DY17:EE17">SUM(DY9:DY16)</f>
        <v>139130.6</v>
      </c>
      <c r="DZ17" s="25">
        <f t="shared" si="24"/>
        <v>139130.6</v>
      </c>
      <c r="EA17" s="25">
        <f t="shared" si="24"/>
        <v>0</v>
      </c>
      <c r="EB17" s="25">
        <f t="shared" si="24"/>
        <v>0</v>
      </c>
      <c r="EC17" s="25">
        <f t="shared" si="24"/>
        <v>387776.78199999995</v>
      </c>
      <c r="ED17" s="25">
        <f t="shared" si="24"/>
        <v>228745.44</v>
      </c>
      <c r="EE17" s="25">
        <f t="shared" si="24"/>
        <v>372182.942</v>
      </c>
    </row>
    <row r="18" spans="5:53" ht="17.25">
      <c r="E18" s="44"/>
      <c r="F18" s="31"/>
      <c r="K18" s="18"/>
      <c r="AY18" s="18"/>
      <c r="BA18" s="18"/>
    </row>
    <row r="19" spans="2:28" s="18" customFormat="1" ht="17.25">
      <c r="B19" s="26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29"/>
    </row>
    <row r="20" spans="3:51" ht="17.25"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29"/>
      <c r="AY20" s="18"/>
    </row>
  </sheetData>
  <sheetProtection/>
  <protectedRanges>
    <protectedRange sqref="AA11:AA16" name="Range4_1_1_1_2_1_1_2_1_1_1_1_1_1"/>
    <protectedRange sqref="AF11:AF16" name="Range4_2_1_1_2_1_1_2_1_1_1_1_1_1"/>
    <protectedRange sqref="AK11:AK16" name="Range4_3_1_1_2_1_1_2_1_1_1_1_1_1"/>
    <protectedRange sqref="AP11:AP16" name="Range4_4_1_1_2_1_1_2_1_1_1_1_1_1"/>
    <protectedRange sqref="BU11:BU14" name="Range5_1_1_1_2_1_1_2_1_1_1_1_1_1"/>
    <protectedRange sqref="BX11:BX16 BU15:BU16" name="Range5_2_1_1_2_1_1_2_1_1_1_1_1_1"/>
    <protectedRange sqref="W9:W17" name="Range4_5_1_2_1_1_1_1_1_1_1_1_1"/>
    <protectedRange sqref="AB10:AB17 AA9:AB9" name="Range4_1_1_1_2_1_1_1_1_1_1_1_1_1"/>
    <protectedRange sqref="AG10:AG17 AF9:AG9" name="Range4_2_1_1_2_1_1_1_1_1_1_1_1_1"/>
    <protectedRange sqref="AL10:AL17 AK9:AL9" name="Range4_3_1_1_2_1_1_1_1_1_1_1_1_1"/>
    <protectedRange sqref="AQ10:AQ17 AP9:AQ9" name="Range4_4_1_1_2_1_1_1_1_1_1_1_1_1"/>
    <protectedRange sqref="BU9" name="Range5_1_1_1_2_1_1_1_1_1_1_1_1_1"/>
    <protectedRange sqref="BX9" name="Range5_2_1_1_2_1_1_1_1_1_1_1_1_1"/>
    <protectedRange sqref="C12:D16 C9:D10" name="Range1_1_1"/>
  </protectedRanges>
  <mergeCells count="132">
    <mergeCell ref="CT7:CT8"/>
    <mergeCell ref="DF7:DF8"/>
    <mergeCell ref="DG7:DG8"/>
    <mergeCell ref="DW7:DX7"/>
    <mergeCell ref="DZ7:EA7"/>
    <mergeCell ref="DK7:DL7"/>
    <mergeCell ref="DN7:DO7"/>
    <mergeCell ref="BK7:BK8"/>
    <mergeCell ref="BL7:BM7"/>
    <mergeCell ref="DS7:DS8"/>
    <mergeCell ref="CZ7:CZ8"/>
    <mergeCell ref="DP7:DP8"/>
    <mergeCell ref="DC7:DC8"/>
    <mergeCell ref="DM7:DM8"/>
    <mergeCell ref="CK7:CK8"/>
    <mergeCell ref="CQ7:CQ8"/>
    <mergeCell ref="CW7:CW8"/>
    <mergeCell ref="DY6:EA6"/>
    <mergeCell ref="DP5:DR6"/>
    <mergeCell ref="DS5:EA5"/>
    <mergeCell ref="BV7:BV8"/>
    <mergeCell ref="BS7:BS8"/>
    <mergeCell ref="DJ5:DO5"/>
    <mergeCell ref="CI7:CJ7"/>
    <mergeCell ref="CN7:CN8"/>
    <mergeCell ref="CB7:CB8"/>
    <mergeCell ref="CE7:CE8"/>
    <mergeCell ref="AS7:AS8"/>
    <mergeCell ref="AJ7:AM7"/>
    <mergeCell ref="AT7:AU7"/>
    <mergeCell ref="BI7:BJ7"/>
    <mergeCell ref="BN7:BN8"/>
    <mergeCell ref="DS6:DU6"/>
    <mergeCell ref="CH7:CH8"/>
    <mergeCell ref="AV7:AV8"/>
    <mergeCell ref="BH7:BH8"/>
    <mergeCell ref="BY7:BY8"/>
    <mergeCell ref="BE7:BE8"/>
    <mergeCell ref="AI7:AI8"/>
    <mergeCell ref="Y6:AC6"/>
    <mergeCell ref="AZ7:BA7"/>
    <mergeCell ref="BC7:BD7"/>
    <mergeCell ref="T7:T8"/>
    <mergeCell ref="Y7:Y8"/>
    <mergeCell ref="AD7:AD8"/>
    <mergeCell ref="AY7:AY8"/>
    <mergeCell ref="BB7:BB8"/>
    <mergeCell ref="BY6:CA6"/>
    <mergeCell ref="BS6:BU6"/>
    <mergeCell ref="CB6:CD6"/>
    <mergeCell ref="AW7:AX7"/>
    <mergeCell ref="O7:O8"/>
    <mergeCell ref="BV6:BX6"/>
    <mergeCell ref="AY6:BA6"/>
    <mergeCell ref="BB6:BD6"/>
    <mergeCell ref="AV6:AX6"/>
    <mergeCell ref="BN6:BR6"/>
    <mergeCell ref="AD6:AH6"/>
    <mergeCell ref="AI6:AM6"/>
    <mergeCell ref="AN6:AR6"/>
    <mergeCell ref="AS6:AU6"/>
    <mergeCell ref="BE6:BG6"/>
    <mergeCell ref="CN6:CP6"/>
    <mergeCell ref="CE6:CG6"/>
    <mergeCell ref="CH6:CJ6"/>
    <mergeCell ref="CK6:CM6"/>
    <mergeCell ref="BH6:BJ6"/>
    <mergeCell ref="CQ6:CS6"/>
    <mergeCell ref="CT6:CV6"/>
    <mergeCell ref="DJ6:DL6"/>
    <mergeCell ref="DM6:DO6"/>
    <mergeCell ref="DF4:DF6"/>
    <mergeCell ref="DG4:DI6"/>
    <mergeCell ref="DJ4:EA4"/>
    <mergeCell ref="DC5:DE6"/>
    <mergeCell ref="CZ5:DB6"/>
    <mergeCell ref="DV6:DX6"/>
    <mergeCell ref="EC4:EE6"/>
    <mergeCell ref="O5:AU5"/>
    <mergeCell ref="AV5:BJ5"/>
    <mergeCell ref="BK5:BM6"/>
    <mergeCell ref="BN5:CD5"/>
    <mergeCell ref="O4:DE4"/>
    <mergeCell ref="CE5:CM5"/>
    <mergeCell ref="CN5:CV5"/>
    <mergeCell ref="CW5:CY6"/>
    <mergeCell ref="EB4:EB6"/>
    <mergeCell ref="O6:S6"/>
    <mergeCell ref="T6:X6"/>
    <mergeCell ref="C1:N1"/>
    <mergeCell ref="C2:N2"/>
    <mergeCell ref="T2:V2"/>
    <mergeCell ref="L3:O3"/>
    <mergeCell ref="J7:J8"/>
    <mergeCell ref="A4:A8"/>
    <mergeCell ref="B4:B8"/>
    <mergeCell ref="C4:C8"/>
    <mergeCell ref="D4:D8"/>
    <mergeCell ref="E7:E8"/>
    <mergeCell ref="E4:I6"/>
    <mergeCell ref="F7:I7"/>
    <mergeCell ref="J4:N6"/>
    <mergeCell ref="CL7:CM7"/>
    <mergeCell ref="K7:N7"/>
    <mergeCell ref="P7:S7"/>
    <mergeCell ref="U7:X7"/>
    <mergeCell ref="Z7:AC7"/>
    <mergeCell ref="AE7:AH7"/>
    <mergeCell ref="AN7:AN8"/>
    <mergeCell ref="BF7:BG7"/>
    <mergeCell ref="BO7:BR7"/>
    <mergeCell ref="AO7:AR7"/>
    <mergeCell ref="ED7:EE7"/>
    <mergeCell ref="CX7:CY7"/>
    <mergeCell ref="DA7:DB7"/>
    <mergeCell ref="DD7:DE7"/>
    <mergeCell ref="DH7:DI7"/>
    <mergeCell ref="BT7:BU7"/>
    <mergeCell ref="BW7:BX7"/>
    <mergeCell ref="BZ7:CA7"/>
    <mergeCell ref="CC7:CD7"/>
    <mergeCell ref="CF7:CG7"/>
    <mergeCell ref="EB7:EB8"/>
    <mergeCell ref="EC7:EC8"/>
    <mergeCell ref="DV7:DV8"/>
    <mergeCell ref="CO7:CP7"/>
    <mergeCell ref="CR7:CS7"/>
    <mergeCell ref="CU7:CV7"/>
    <mergeCell ref="DQ7:DR7"/>
    <mergeCell ref="DT7:DU7"/>
    <mergeCell ref="DY7:DY8"/>
    <mergeCell ref="DJ7:DJ8"/>
  </mergeCells>
  <printOptions/>
  <pageMargins left="0.2362204724409449" right="0.15748031496062992" top="0.31496062992125984" bottom="0.2362204724409449" header="0.1968503937007874" footer="0.1968503937007874"/>
  <pageSetup horizontalDpi="600" verticalDpi="600" orientation="landscape" scale="65" r:id="rId1"/>
  <rowBreaks count="1" manualBreakCount="1">
    <brk id="17" max="255" man="1"/>
  </rowBreaks>
  <colBreaks count="4" manualBreakCount="4">
    <brk id="19" max="16" man="1"/>
    <brk id="39" max="65535" man="1"/>
    <brk id="62" max="65535" man="1"/>
    <brk id="106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2019-12-30T06:15:15Z</cp:lastPrinted>
  <dcterms:created xsi:type="dcterms:W3CDTF">2002-03-15T09:46:46Z</dcterms:created>
  <dcterms:modified xsi:type="dcterms:W3CDTF">2020-01-08T08:31:14Z</dcterms:modified>
  <cp:category/>
  <cp:version/>
  <cp:contentType/>
  <cp:contentStatus/>
</cp:coreProperties>
</file>