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615" activeTab="0"/>
  </bookViews>
  <sheets>
    <sheet name="Ekamut" sheetId="1" r:id="rId1"/>
  </sheets>
  <definedNames/>
  <calcPr fullCalcOnLoad="1"/>
</workbook>
</file>

<file path=xl/sharedStrings.xml><?xml version="1.0" encoding="utf-8"?>
<sst xmlns="http://schemas.openxmlformats.org/spreadsheetml/2006/main" count="229" uniqueCount="70">
  <si>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</si>
  <si>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</si>
  <si>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</si>
  <si>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</si>
  <si>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</si>
  <si>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</si>
  <si>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</si>
  <si>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</si>
  <si>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</si>
  <si>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</si>
  <si>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</si>
  <si>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</si>
  <si>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</si>
  <si>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</si>
  <si>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</si>
  <si>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</si>
  <si>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</si>
  <si>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</si>
  <si>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</si>
  <si>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</si>
  <si>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</si>
  <si>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</si>
  <si>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</si>
  <si>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</si>
  <si>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</si>
  <si>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</si>
  <si>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</si>
  <si>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</si>
  <si>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</si>
  <si>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</si>
  <si>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</si>
  <si>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</si>
  <si>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</si>
  <si>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</si>
  <si>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</si>
  <si>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</si>
  <si>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</si>
  <si>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</si>
  <si>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</si>
  <si>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</si>
  <si>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</si>
  <si>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</si>
  <si>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</si>
  <si>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</si>
  <si>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</si>
  <si>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</si>
  <si>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</si>
  <si>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</si>
  <si>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</si>
  <si>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</si>
  <si>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</si>
  <si>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</si>
  <si>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</si>
  <si>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</si>
  <si>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կատ. %-ը տարեկան ծրագրի նկատմամբ</t>
  </si>
  <si>
    <t>Հաշվետու ժամանակաշրջան</t>
  </si>
  <si>
    <t>Եղեգնաձոր</t>
  </si>
  <si>
    <t>Ջերմուկ</t>
  </si>
  <si>
    <t>Վայք</t>
  </si>
  <si>
    <t>Զառիթափ</t>
  </si>
  <si>
    <t>Արենի</t>
  </si>
  <si>
    <t>Գլաձոր</t>
  </si>
  <si>
    <t>Եղեգիս</t>
  </si>
  <si>
    <t>Մալիշկա</t>
  </si>
  <si>
    <r>
      <t xml:space="preserve">ծրագիր </t>
    </r>
    <r>
      <rPr>
        <sz val="10"/>
        <rFont val="Calibri"/>
        <family val="2"/>
      </rPr>
      <t>(1-ին կիսամյակ,)</t>
    </r>
  </si>
  <si>
    <t>կատ. %-ը 1-ին կիսամյակի նկատմամբ</t>
  </si>
  <si>
    <r>
      <t xml:space="preserve">ծրագիր </t>
    </r>
    <r>
      <rPr>
        <sz val="10"/>
        <rFont val="Calibri"/>
        <family val="2"/>
      </rPr>
      <t>(1-ին կիսամյակ</t>
    </r>
  </si>
  <si>
    <t>կատ. %-ը  1-ին կիսամյակի, նկատմամբ</t>
  </si>
  <si>
    <t xml:space="preserve">փաստ                   (6 ամիս)                                                                           </t>
  </si>
  <si>
    <r>
      <t xml:space="preserve"> ՀՀ Վայոց ձորի ՄԱՐԶԻ  ՀԱՄԱՅՆՔՆԵՐԻ   ԲՅՈՒՋԵՏԱՅԻՆ   ԵԿԱՄՈՒՏՆԵՐԻ   ՎԵՐԱԲԵՐՅԱԼ  (աճողական)  2019թ.հուլիսի «01» -ի դրությամբ </t>
    </r>
    <r>
      <rPr>
        <b/>
        <sz val="12"/>
        <rFont val="GHEA Grapalat"/>
        <family val="3"/>
      </rPr>
      <t xml:space="preserve">                                           </t>
    </r>
  </si>
</sst>
</file>

<file path=xl/styles.xml><?xml version="1.0" encoding="utf-8"?>
<styleSheet xmlns="http://schemas.openxmlformats.org/spreadsheetml/2006/main">
  <numFmts count="5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_(* #,##0_);_(* \(#,##0\);_(* &quot;-&quot;??_);_(@_)"/>
    <numFmt numFmtId="212" formatCode="m/d"/>
    <numFmt numFmtId="213" formatCode="_(* #,##0.0_);_(* \(#,##0.0\);_(* &quot;-&quot;??_);_(@_)"/>
    <numFmt numFmtId="214" formatCode="#,##0.000"/>
  </numFmts>
  <fonts count="48">
    <font>
      <sz val="12"/>
      <name val="Times Armenian"/>
      <family val="0"/>
    </font>
    <font>
      <sz val="10"/>
      <name val="Arial Armenian"/>
      <family val="2"/>
    </font>
    <font>
      <sz val="9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Calibri"/>
      <family val="2"/>
    </font>
    <font>
      <sz val="9"/>
      <name val="GHEA Grapalat"/>
      <family val="3"/>
    </font>
    <font>
      <sz val="10"/>
      <name val="Arial LatAr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/>
      <protection locked="0"/>
    </xf>
    <xf numFmtId="14" fontId="3" fillId="33" borderId="0" xfId="0" applyNumberFormat="1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207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207" fontId="3" fillId="33" borderId="11" xfId="0" applyNumberFormat="1" applyFont="1" applyFill="1" applyBorder="1" applyAlignment="1" applyProtection="1">
      <alignment horizontal="center" vertical="center" wrapText="1"/>
      <protection/>
    </xf>
    <xf numFmtId="207" fontId="5" fillId="33" borderId="11" xfId="0" applyNumberFormat="1" applyFont="1" applyFill="1" applyBorder="1" applyAlignment="1">
      <alignment horizontal="center" vertical="center" wrapText="1"/>
    </xf>
    <xf numFmtId="207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96" fontId="4" fillId="33" borderId="0" xfId="0" applyNumberFormat="1" applyFont="1" applyFill="1" applyAlignment="1" applyProtection="1">
      <alignment horizontal="center" vertical="center" wrapText="1"/>
      <protection locked="0"/>
    </xf>
    <xf numFmtId="207" fontId="4" fillId="33" borderId="11" xfId="0" applyNumberFormat="1" applyFont="1" applyFill="1" applyBorder="1" applyAlignment="1" applyProtection="1">
      <alignment horizontal="center" vertical="center" wrapText="1"/>
      <protection/>
    </xf>
    <xf numFmtId="196" fontId="3" fillId="33" borderId="0" xfId="0" applyNumberFormat="1" applyFont="1" applyFill="1" applyAlignment="1" applyProtection="1">
      <alignment horizontal="center" vertical="center" wrapText="1"/>
      <protection/>
    </xf>
    <xf numFmtId="207" fontId="3" fillId="33" borderId="0" xfId="0" applyNumberFormat="1" applyFont="1" applyFill="1" applyAlignment="1" applyProtection="1">
      <alignment/>
      <protection locked="0"/>
    </xf>
    <xf numFmtId="0" fontId="6" fillId="34" borderId="11" xfId="0" applyFont="1" applyFill="1" applyBorder="1" applyAlignment="1">
      <alignment horizontal="center" vertical="center"/>
    </xf>
    <xf numFmtId="207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207" fontId="3" fillId="34" borderId="11" xfId="0" applyNumberFormat="1" applyFont="1" applyFill="1" applyBorder="1" applyAlignment="1" applyProtection="1">
      <alignment horizontal="center" vertical="center" wrapText="1"/>
      <protection/>
    </xf>
    <xf numFmtId="1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Alignment="1" applyProtection="1">
      <alignment/>
      <protection locked="0"/>
    </xf>
    <xf numFmtId="196" fontId="3" fillId="0" borderId="11" xfId="0" applyNumberFormat="1" applyFont="1" applyFill="1" applyBorder="1" applyAlignment="1">
      <alignment horizontal="center" vertical="center"/>
    </xf>
    <xf numFmtId="207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/>
      <protection locked="0"/>
    </xf>
    <xf numFmtId="207" fontId="3" fillId="34" borderId="0" xfId="0" applyNumberFormat="1" applyFont="1" applyFill="1" applyAlignment="1" applyProtection="1">
      <alignment/>
      <protection locked="0"/>
    </xf>
    <xf numFmtId="207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 applyProtection="1">
      <alignment horizontal="center" vertical="center"/>
      <protection/>
    </xf>
    <xf numFmtId="207" fontId="3" fillId="33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33" borderId="13" xfId="0" applyNumberFormat="1" applyFont="1" applyFill="1" applyBorder="1" applyAlignment="1" applyProtection="1">
      <alignment horizontal="center" vertical="center" wrapText="1"/>
      <protection/>
    </xf>
    <xf numFmtId="196" fontId="5" fillId="33" borderId="11" xfId="0" applyNumberFormat="1" applyFont="1" applyFill="1" applyBorder="1" applyAlignment="1">
      <alignment horizontal="center" vertical="center"/>
    </xf>
    <xf numFmtId="196" fontId="5" fillId="33" borderId="12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 wrapText="1"/>
    </xf>
    <xf numFmtId="207" fontId="47" fillId="34" borderId="11" xfId="0" applyNumberFormat="1" applyFont="1" applyFill="1" applyBorder="1" applyAlignment="1" applyProtection="1">
      <alignment horizontal="right" vertical="center"/>
      <protection locked="0"/>
    </xf>
    <xf numFmtId="207" fontId="47" fillId="34" borderId="11" xfId="0" applyNumberFormat="1" applyFont="1" applyFill="1" applyBorder="1" applyAlignment="1" applyProtection="1">
      <alignment horizontal="right" vertical="center" wrapText="1"/>
      <protection/>
    </xf>
    <xf numFmtId="207" fontId="47" fillId="0" borderId="11" xfId="0" applyNumberFormat="1" applyFont="1" applyBorder="1" applyAlignment="1" applyProtection="1">
      <alignment horizontal="right" vertical="center"/>
      <protection locked="0"/>
    </xf>
    <xf numFmtId="4" fontId="11" fillId="0" borderId="14" xfId="0" applyNumberFormat="1" applyFont="1" applyBorder="1" applyAlignment="1" applyProtection="1">
      <alignment horizontal="right" vertical="center"/>
      <protection locked="0"/>
    </xf>
    <xf numFmtId="0" fontId="8" fillId="34" borderId="13" xfId="0" applyFont="1" applyFill="1" applyBorder="1" applyAlignment="1" applyProtection="1">
      <alignment horizontal="center" vertical="center"/>
      <protection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6" borderId="13" xfId="0" applyNumberFormat="1" applyFont="1" applyFill="1" applyBorder="1" applyAlignment="1" applyProtection="1">
      <alignment horizontal="center" vertical="center" wrapText="1"/>
      <protection/>
    </xf>
    <xf numFmtId="4" fontId="3" fillId="36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textRotation="90" wrapText="1"/>
      <protection/>
    </xf>
    <xf numFmtId="0" fontId="3" fillId="33" borderId="21" xfId="0" applyFont="1" applyFill="1" applyBorder="1" applyAlignment="1" applyProtection="1">
      <alignment horizontal="center" vertical="center" textRotation="90" wrapText="1"/>
      <protection/>
    </xf>
    <xf numFmtId="0" fontId="3" fillId="33" borderId="15" xfId="0" applyFont="1" applyFill="1" applyBorder="1" applyAlignment="1" applyProtection="1">
      <alignment horizontal="center" vertical="center" textRotation="90" wrapText="1"/>
      <protection/>
    </xf>
    <xf numFmtId="4" fontId="4" fillId="37" borderId="16" xfId="0" applyNumberFormat="1" applyFont="1" applyFill="1" applyBorder="1" applyAlignment="1" applyProtection="1">
      <alignment horizontal="center" vertical="center" wrapText="1"/>
      <protection/>
    </xf>
    <xf numFmtId="4" fontId="4" fillId="37" borderId="20" xfId="0" applyNumberFormat="1" applyFont="1" applyFill="1" applyBorder="1" applyAlignment="1" applyProtection="1">
      <alignment horizontal="center" vertical="center" wrapText="1"/>
      <protection/>
    </xf>
    <xf numFmtId="4" fontId="4" fillId="37" borderId="17" xfId="0" applyNumberFormat="1" applyFont="1" applyFill="1" applyBorder="1" applyAlignment="1" applyProtection="1">
      <alignment horizontal="center" vertical="center" wrapText="1"/>
      <protection/>
    </xf>
    <xf numFmtId="4" fontId="4" fillId="37" borderId="22" xfId="0" applyNumberFormat="1" applyFont="1" applyFill="1" applyBorder="1" applyAlignment="1" applyProtection="1">
      <alignment horizontal="center" vertical="center" wrapText="1"/>
      <protection/>
    </xf>
    <xf numFmtId="4" fontId="4" fillId="37" borderId="0" xfId="0" applyNumberFormat="1" applyFont="1" applyFill="1" applyBorder="1" applyAlignment="1" applyProtection="1">
      <alignment horizontal="center" vertical="center" wrapText="1"/>
      <protection/>
    </xf>
    <xf numFmtId="4" fontId="4" fillId="37" borderId="23" xfId="0" applyNumberFormat="1" applyFont="1" applyFill="1" applyBorder="1" applyAlignment="1" applyProtection="1">
      <alignment horizontal="center" vertical="center" wrapText="1"/>
      <protection/>
    </xf>
    <xf numFmtId="4" fontId="4" fillId="37" borderId="24" xfId="0" applyNumberFormat="1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 wrapText="1"/>
      <protection/>
    </xf>
    <xf numFmtId="4" fontId="4" fillId="37" borderId="25" xfId="0" applyNumberFormat="1" applyFont="1" applyFill="1" applyBorder="1" applyAlignment="1" applyProtection="1">
      <alignment horizontal="center" vertical="center" wrapText="1"/>
      <protection/>
    </xf>
    <xf numFmtId="0" fontId="4" fillId="37" borderId="16" xfId="0" applyNumberFormat="1" applyFont="1" applyFill="1" applyBorder="1" applyAlignment="1" applyProtection="1">
      <alignment horizontal="center" vertical="center" wrapText="1"/>
      <protection/>
    </xf>
    <xf numFmtId="0" fontId="4" fillId="37" borderId="20" xfId="0" applyNumberFormat="1" applyFont="1" applyFill="1" applyBorder="1" applyAlignment="1" applyProtection="1">
      <alignment horizontal="center" vertical="center" wrapText="1"/>
      <protection/>
    </xf>
    <xf numFmtId="0" fontId="4" fillId="37" borderId="17" xfId="0" applyNumberFormat="1" applyFont="1" applyFill="1" applyBorder="1" applyAlignment="1" applyProtection="1">
      <alignment horizontal="center" vertical="center" wrapText="1"/>
      <protection/>
    </xf>
    <xf numFmtId="0" fontId="4" fillId="37" borderId="22" xfId="0" applyNumberFormat="1" applyFont="1" applyFill="1" applyBorder="1" applyAlignment="1" applyProtection="1">
      <alignment horizontal="center" vertical="center" wrapText="1"/>
      <protection/>
    </xf>
    <xf numFmtId="0" fontId="4" fillId="37" borderId="0" xfId="0" applyNumberFormat="1" applyFont="1" applyFill="1" applyBorder="1" applyAlignment="1" applyProtection="1">
      <alignment horizontal="center" vertical="center" wrapText="1"/>
      <protection/>
    </xf>
    <xf numFmtId="0" fontId="4" fillId="37" borderId="23" xfId="0" applyNumberFormat="1" applyFont="1" applyFill="1" applyBorder="1" applyAlignment="1" applyProtection="1">
      <alignment horizontal="center" vertical="center" wrapText="1"/>
      <protection/>
    </xf>
    <xf numFmtId="0" fontId="4" fillId="37" borderId="24" xfId="0" applyNumberFormat="1" applyFont="1" applyFill="1" applyBorder="1" applyAlignment="1" applyProtection="1">
      <alignment horizontal="center" vertical="center" wrapText="1"/>
      <protection/>
    </xf>
    <xf numFmtId="0" fontId="4" fillId="37" borderId="10" xfId="0" applyNumberFormat="1" applyFont="1" applyFill="1" applyBorder="1" applyAlignment="1" applyProtection="1">
      <alignment horizontal="center" vertical="center" wrapText="1"/>
      <protection/>
    </xf>
    <xf numFmtId="0" fontId="4" fillId="37" borderId="25" xfId="0" applyNumberFormat="1" applyFont="1" applyFill="1" applyBorder="1" applyAlignment="1" applyProtection="1">
      <alignment horizontal="center" vertical="center" wrapText="1"/>
      <protection/>
    </xf>
    <xf numFmtId="0" fontId="4" fillId="37" borderId="18" xfId="0" applyNumberFormat="1" applyFont="1" applyFill="1" applyBorder="1" applyAlignment="1" applyProtection="1">
      <alignment horizontal="center" vertical="center" wrapText="1"/>
      <protection/>
    </xf>
    <xf numFmtId="0" fontId="4" fillId="37" borderId="19" xfId="0" applyNumberFormat="1" applyFont="1" applyFill="1" applyBorder="1" applyAlignment="1" applyProtection="1">
      <alignment horizontal="center" vertical="center" wrapText="1"/>
      <protection/>
    </xf>
    <xf numFmtId="0" fontId="4" fillId="37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7" borderId="16" xfId="0" applyFont="1" applyFill="1" applyBorder="1" applyAlignment="1" applyProtection="1">
      <alignment horizontal="center" vertical="center" wrapText="1"/>
      <protection/>
    </xf>
    <xf numFmtId="0" fontId="3" fillId="37" borderId="20" xfId="0" applyFont="1" applyFill="1" applyBorder="1" applyAlignment="1" applyProtection="1">
      <alignment horizontal="center" vertical="center" wrapText="1"/>
      <protection/>
    </xf>
    <xf numFmtId="0" fontId="3" fillId="37" borderId="17" xfId="0" applyFont="1" applyFill="1" applyBorder="1" applyAlignment="1" applyProtection="1">
      <alignment horizontal="center" vertical="center" wrapText="1"/>
      <protection/>
    </xf>
    <xf numFmtId="0" fontId="3" fillId="37" borderId="22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3" fillId="37" borderId="23" xfId="0" applyFont="1" applyFill="1" applyBorder="1" applyAlignment="1" applyProtection="1">
      <alignment horizontal="center" vertical="center" wrapText="1"/>
      <protection/>
    </xf>
    <xf numFmtId="0" fontId="3" fillId="37" borderId="24" xfId="0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25" xfId="0" applyFont="1" applyFill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4" fontId="4" fillId="0" borderId="23" xfId="0" applyNumberFormat="1" applyFont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3" fillId="0" borderId="16" xfId="0" applyNumberFormat="1" applyFont="1" applyBorder="1" applyAlignment="1" applyProtection="1">
      <alignment horizontal="center" vertical="center" wrapText="1"/>
      <protection/>
    </xf>
    <xf numFmtId="4" fontId="3" fillId="0" borderId="20" xfId="0" applyNumberFormat="1" applyFont="1" applyBorder="1" applyAlignment="1" applyProtection="1">
      <alignment horizontal="center" vertical="center" wrapText="1"/>
      <protection/>
    </xf>
    <xf numFmtId="4" fontId="3" fillId="0" borderId="17" xfId="0" applyNumberFormat="1" applyFont="1" applyBorder="1" applyAlignment="1" applyProtection="1">
      <alignment horizontal="center" vertical="center" wrapText="1"/>
      <protection/>
    </xf>
    <xf numFmtId="4" fontId="3" fillId="13" borderId="16" xfId="0" applyNumberFormat="1" applyFont="1" applyFill="1" applyBorder="1" applyAlignment="1" applyProtection="1">
      <alignment horizontal="center" vertical="center" wrapText="1"/>
      <protection/>
    </xf>
    <xf numFmtId="4" fontId="3" fillId="13" borderId="20" xfId="0" applyNumberFormat="1" applyFont="1" applyFill="1" applyBorder="1" applyAlignment="1" applyProtection="1">
      <alignment horizontal="center" vertical="center" wrapText="1"/>
      <protection/>
    </xf>
    <xf numFmtId="4" fontId="3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" fontId="3" fillId="37" borderId="16" xfId="0" applyNumberFormat="1" applyFont="1" applyFill="1" applyBorder="1" applyAlignment="1" applyProtection="1">
      <alignment horizontal="center" vertical="center" wrapText="1"/>
      <protection/>
    </xf>
    <xf numFmtId="4" fontId="3" fillId="37" borderId="20" xfId="0" applyNumberFormat="1" applyFont="1" applyFill="1" applyBorder="1" applyAlignment="1" applyProtection="1">
      <alignment horizontal="center" vertical="center" wrapText="1"/>
      <protection/>
    </xf>
    <xf numFmtId="4" fontId="3" fillId="37" borderId="17" xfId="0" applyNumberFormat="1" applyFont="1" applyFill="1" applyBorder="1" applyAlignment="1" applyProtection="1">
      <alignment horizontal="center" vertical="center" wrapText="1"/>
      <protection/>
    </xf>
    <xf numFmtId="4" fontId="3" fillId="37" borderId="22" xfId="0" applyNumberFormat="1" applyFont="1" applyFill="1" applyBorder="1" applyAlignment="1" applyProtection="1">
      <alignment horizontal="center" vertical="center" wrapText="1"/>
      <protection/>
    </xf>
    <xf numFmtId="4" fontId="3" fillId="37" borderId="0" xfId="0" applyNumberFormat="1" applyFont="1" applyFill="1" applyBorder="1" applyAlignment="1" applyProtection="1">
      <alignment horizontal="center" vertical="center" wrapText="1"/>
      <protection/>
    </xf>
    <xf numFmtId="4" fontId="3" fillId="37" borderId="23" xfId="0" applyNumberFormat="1" applyFont="1" applyFill="1" applyBorder="1" applyAlignment="1" applyProtection="1">
      <alignment horizontal="center" vertical="center" wrapText="1"/>
      <protection/>
    </xf>
    <xf numFmtId="4" fontId="3" fillId="37" borderId="24" xfId="0" applyNumberFormat="1" applyFont="1" applyFill="1" applyBorder="1" applyAlignment="1" applyProtection="1">
      <alignment horizontal="center" vertical="center" wrapText="1"/>
      <protection/>
    </xf>
    <xf numFmtId="4" fontId="3" fillId="37" borderId="10" xfId="0" applyNumberFormat="1" applyFont="1" applyFill="1" applyBorder="1" applyAlignment="1" applyProtection="1">
      <alignment horizontal="center" vertical="center" wrapText="1"/>
      <protection/>
    </xf>
    <xf numFmtId="4" fontId="3" fillId="37" borderId="25" xfId="0" applyNumberFormat="1" applyFont="1" applyFill="1" applyBorder="1" applyAlignment="1" applyProtection="1">
      <alignment horizontal="center" vertical="center" wrapText="1"/>
      <protection/>
    </xf>
    <xf numFmtId="4" fontId="3" fillId="38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Border="1" applyAlignment="1" applyProtection="1">
      <alignment horizontal="center" vertical="center" wrapText="1"/>
      <protection/>
    </xf>
    <xf numFmtId="4" fontId="3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4" fontId="3" fillId="0" borderId="24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0" fontId="3" fillId="39" borderId="18" xfId="0" applyFont="1" applyFill="1" applyBorder="1" applyAlignment="1" applyProtection="1">
      <alignment horizontal="center" vertical="center" wrapText="1"/>
      <protection/>
    </xf>
    <xf numFmtId="0" fontId="3" fillId="39" borderId="19" xfId="0" applyFont="1" applyFill="1" applyBorder="1" applyAlignment="1" applyProtection="1">
      <alignment horizontal="center" vertical="center" wrapText="1"/>
      <protection/>
    </xf>
    <xf numFmtId="0" fontId="3" fillId="39" borderId="12" xfId="0" applyFont="1" applyFill="1" applyBorder="1" applyAlignment="1" applyProtection="1">
      <alignment horizontal="center" vertical="center" wrapText="1"/>
      <protection/>
    </xf>
    <xf numFmtId="4" fontId="3" fillId="33" borderId="24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8" xfId="0" applyNumberFormat="1" applyFont="1" applyBorder="1" applyAlignment="1" applyProtection="1">
      <alignment horizontal="center" vertical="center" wrapText="1"/>
      <protection/>
    </xf>
    <xf numFmtId="4" fontId="4" fillId="0" borderId="19" xfId="0" applyNumberFormat="1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center" vertical="center" wrapText="1"/>
      <protection/>
    </xf>
    <xf numFmtId="207" fontId="3" fillId="33" borderId="0" xfId="0" applyNumberFormat="1" applyFont="1" applyFill="1" applyBorder="1" applyAlignment="1" applyProtection="1">
      <alignment horizontal="left" wrapText="1"/>
      <protection locked="0"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21"/>
  <sheetViews>
    <sheetView tabSelected="1" zoomScale="90" zoomScaleNormal="90" zoomScalePageLayoutView="0" workbookViewId="0" topLeftCell="A1">
      <pane xSplit="2" ySplit="9" topLeftCell="AL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C14" sqref="BC14"/>
    </sheetView>
  </sheetViews>
  <sheetFormatPr defaultColWidth="7.296875" defaultRowHeight="15"/>
  <cols>
    <col min="1" max="1" width="4.3984375" style="1" customWidth="1"/>
    <col min="2" max="2" width="14" style="23" customWidth="1"/>
    <col min="3" max="3" width="10.3984375" style="1" customWidth="1"/>
    <col min="4" max="4" width="12" style="1" customWidth="1"/>
    <col min="5" max="5" width="14" style="1" customWidth="1"/>
    <col min="6" max="6" width="12.8984375" style="38" customWidth="1"/>
    <col min="7" max="7" width="11.19921875" style="1" customWidth="1"/>
    <col min="8" max="8" width="11.69921875" style="1" customWidth="1"/>
    <col min="9" max="9" width="9.5" style="1" customWidth="1"/>
    <col min="10" max="10" width="11.8984375" style="1" customWidth="1"/>
    <col min="11" max="11" width="12" style="1" customWidth="1"/>
    <col min="12" max="12" width="11.19921875" style="1" customWidth="1"/>
    <col min="13" max="13" width="12.8984375" style="1" customWidth="1"/>
    <col min="14" max="14" width="9.5" style="1" customWidth="1"/>
    <col min="15" max="16" width="12.8984375" style="1" customWidth="1"/>
    <col min="17" max="18" width="13" style="1" customWidth="1"/>
    <col min="19" max="19" width="8.8984375" style="1" customWidth="1"/>
    <col min="20" max="21" width="12.5" style="1" customWidth="1"/>
    <col min="22" max="23" width="11.69921875" style="1" customWidth="1"/>
    <col min="24" max="24" width="11.8984375" style="1" customWidth="1"/>
    <col min="25" max="26" width="12.09765625" style="1" customWidth="1"/>
    <col min="27" max="28" width="10.19921875" style="1" customWidth="1"/>
    <col min="29" max="29" width="11.5" style="1" customWidth="1"/>
    <col min="30" max="31" width="11.59765625" style="1" customWidth="1"/>
    <col min="32" max="34" width="10.8984375" style="1" customWidth="1"/>
    <col min="35" max="36" width="11.59765625" style="1" customWidth="1"/>
    <col min="37" max="37" width="9.69921875" style="1" customWidth="1"/>
    <col min="38" max="38" width="11.3984375" style="1" customWidth="1"/>
    <col min="39" max="39" width="10.69921875" style="1" customWidth="1"/>
    <col min="40" max="41" width="10.3984375" style="1" customWidth="1"/>
    <col min="42" max="42" width="7.69921875" style="1" customWidth="1"/>
    <col min="43" max="43" width="10.69921875" style="1" customWidth="1"/>
    <col min="44" max="44" width="9.59765625" style="1" customWidth="1"/>
    <col min="45" max="46" width="8.19921875" style="1" customWidth="1"/>
    <col min="47" max="47" width="7.19921875" style="1" customWidth="1"/>
    <col min="48" max="49" width="9" style="1" customWidth="1"/>
    <col min="50" max="50" width="7.8984375" style="1" customWidth="1"/>
    <col min="51" max="51" width="14.09765625" style="1" customWidth="1"/>
    <col min="52" max="52" width="12.09765625" style="1" customWidth="1"/>
    <col min="53" max="53" width="11.3984375" style="1" customWidth="1"/>
    <col min="54" max="54" width="10.59765625" style="1" bestFit="1" customWidth="1"/>
    <col min="55" max="56" width="8.19921875" style="1" customWidth="1"/>
    <col min="57" max="58" width="9.8984375" style="1" customWidth="1"/>
    <col min="59" max="59" width="8.59765625" style="1" customWidth="1"/>
    <col min="60" max="61" width="8" style="1" customWidth="1"/>
    <col min="62" max="62" width="7.19921875" style="1" customWidth="1"/>
    <col min="63" max="64" width="8.09765625" style="1" customWidth="1"/>
    <col min="65" max="65" width="6.5" style="1" customWidth="1"/>
    <col min="66" max="73" width="10.69921875" style="1" customWidth="1"/>
    <col min="74" max="76" width="9.8984375" style="1" customWidth="1"/>
    <col min="77" max="78" width="8.19921875" style="1" customWidth="1"/>
    <col min="79" max="79" width="8.8984375" style="1" customWidth="1"/>
    <col min="80" max="81" width="11.3984375" style="1" customWidth="1"/>
    <col min="82" max="84" width="8.09765625" style="1" customWidth="1"/>
    <col min="85" max="85" width="7.8984375" style="1" customWidth="1"/>
    <col min="86" max="88" width="9.8984375" style="1" customWidth="1"/>
    <col min="89" max="90" width="9.3984375" style="1" customWidth="1"/>
    <col min="91" max="91" width="8.3984375" style="1" customWidth="1"/>
    <col min="92" max="93" width="11.69921875" style="1" customWidth="1"/>
    <col min="94" max="94" width="12.3984375" style="1" customWidth="1"/>
    <col min="95" max="96" width="11" style="1" customWidth="1"/>
    <col min="97" max="99" width="9.8984375" style="1" customWidth="1"/>
    <col min="100" max="102" width="8" style="1" customWidth="1"/>
    <col min="103" max="103" width="7.19921875" style="1" customWidth="1"/>
    <col min="104" max="105" width="8" style="1" customWidth="1"/>
    <col min="106" max="106" width="6.69921875" style="1" customWidth="1"/>
    <col min="107" max="108" width="9.8984375" style="1" customWidth="1"/>
    <col min="109" max="109" width="9.19921875" style="1" customWidth="1"/>
    <col min="110" max="110" width="9.8984375" style="1" customWidth="1"/>
    <col min="111" max="112" width="13.09765625" style="1" customWidth="1"/>
    <col min="113" max="113" width="10.19921875" style="1" customWidth="1"/>
    <col min="114" max="115" width="8.3984375" style="1" customWidth="1"/>
    <col min="116" max="116" width="7.5" style="1" customWidth="1"/>
    <col min="117" max="118" width="9.09765625" style="1" customWidth="1"/>
    <col min="119" max="119" width="7.69921875" style="1" customWidth="1"/>
    <col min="120" max="121" width="8" style="1" customWidth="1"/>
    <col min="122" max="122" width="7.3984375" style="1" customWidth="1"/>
    <col min="123" max="124" width="8.59765625" style="1" customWidth="1"/>
    <col min="125" max="125" width="7.19921875" style="1" customWidth="1"/>
    <col min="126" max="127" width="8.09765625" style="1" customWidth="1"/>
    <col min="128" max="128" width="7.5" style="1" customWidth="1"/>
    <col min="129" max="130" width="11.8984375" style="1" customWidth="1"/>
    <col min="131" max="131" width="9.5" style="1" customWidth="1"/>
    <col min="132" max="132" width="6.8984375" style="1" customWidth="1"/>
    <col min="133" max="134" width="10.69921875" style="1" customWidth="1"/>
    <col min="135" max="135" width="9.8984375" style="1" customWidth="1"/>
    <col min="136" max="137" width="7.19921875" style="1" customWidth="1"/>
    <col min="138" max="138" width="10.09765625" style="1" customWidth="1"/>
    <col min="139" max="16384" width="7.19921875" style="1" customWidth="1"/>
  </cols>
  <sheetData>
    <row r="1" spans="3:132" ht="27.75" customHeight="1">
      <c r="C1" s="88" t="s">
        <v>11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</row>
    <row r="2" spans="3:47" ht="34.5" customHeight="1">
      <c r="C2" s="89" t="s">
        <v>69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Q2" s="5"/>
      <c r="R2" s="5"/>
      <c r="T2" s="90"/>
      <c r="U2" s="90"/>
      <c r="V2" s="90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3:47" ht="18" customHeight="1">
      <c r="C3" s="8"/>
      <c r="D3" s="8"/>
      <c r="E3" s="8"/>
      <c r="F3" s="36"/>
      <c r="G3" s="8"/>
      <c r="H3" s="8"/>
      <c r="I3" s="8"/>
      <c r="J3" s="8"/>
      <c r="K3" s="8"/>
      <c r="L3" s="89" t="s">
        <v>12</v>
      </c>
      <c r="M3" s="89"/>
      <c r="N3" s="89"/>
      <c r="O3" s="89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5" s="9" customFormat="1" ht="18" customHeight="1">
      <c r="A4" s="58" t="s">
        <v>6</v>
      </c>
      <c r="B4" s="58" t="s">
        <v>10</v>
      </c>
      <c r="C4" s="61" t="s">
        <v>4</v>
      </c>
      <c r="D4" s="61" t="s">
        <v>5</v>
      </c>
      <c r="E4" s="64" t="s">
        <v>13</v>
      </c>
      <c r="F4" s="65"/>
      <c r="G4" s="65"/>
      <c r="H4" s="65"/>
      <c r="I4" s="66"/>
      <c r="J4" s="73" t="s">
        <v>45</v>
      </c>
      <c r="K4" s="74"/>
      <c r="L4" s="74"/>
      <c r="M4" s="74"/>
      <c r="N4" s="75"/>
      <c r="O4" s="111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3"/>
      <c r="DF4" s="49" t="s">
        <v>14</v>
      </c>
      <c r="DG4" s="119" t="s">
        <v>15</v>
      </c>
      <c r="DH4" s="120"/>
      <c r="DI4" s="121"/>
      <c r="DJ4" s="128" t="s">
        <v>3</v>
      </c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49" t="s">
        <v>16</v>
      </c>
      <c r="EC4" s="91" t="s">
        <v>17</v>
      </c>
      <c r="ED4" s="92"/>
      <c r="EE4" s="93"/>
    </row>
    <row r="5" spans="1:135" s="9" customFormat="1" ht="15" customHeight="1">
      <c r="A5" s="59"/>
      <c r="B5" s="59"/>
      <c r="C5" s="62"/>
      <c r="D5" s="62"/>
      <c r="E5" s="67"/>
      <c r="F5" s="68"/>
      <c r="G5" s="68"/>
      <c r="H5" s="68"/>
      <c r="I5" s="69"/>
      <c r="J5" s="76"/>
      <c r="K5" s="77"/>
      <c r="L5" s="77"/>
      <c r="M5" s="77"/>
      <c r="N5" s="78"/>
      <c r="O5" s="100" t="s">
        <v>7</v>
      </c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2"/>
      <c r="AV5" s="103" t="s">
        <v>2</v>
      </c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4" t="s">
        <v>8</v>
      </c>
      <c r="BL5" s="105"/>
      <c r="BM5" s="105"/>
      <c r="BN5" s="108" t="s">
        <v>18</v>
      </c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10"/>
      <c r="CE5" s="114" t="s">
        <v>0</v>
      </c>
      <c r="CF5" s="115"/>
      <c r="CG5" s="115"/>
      <c r="CH5" s="115"/>
      <c r="CI5" s="115"/>
      <c r="CJ5" s="115"/>
      <c r="CK5" s="115"/>
      <c r="CL5" s="115"/>
      <c r="CM5" s="116"/>
      <c r="CN5" s="108" t="s">
        <v>1</v>
      </c>
      <c r="CO5" s="109"/>
      <c r="CP5" s="109"/>
      <c r="CQ5" s="109"/>
      <c r="CR5" s="109"/>
      <c r="CS5" s="109"/>
      <c r="CT5" s="109"/>
      <c r="CU5" s="109"/>
      <c r="CV5" s="109"/>
      <c r="CW5" s="103" t="s">
        <v>19</v>
      </c>
      <c r="CX5" s="103"/>
      <c r="CY5" s="103"/>
      <c r="CZ5" s="104" t="s">
        <v>20</v>
      </c>
      <c r="DA5" s="105"/>
      <c r="DB5" s="118"/>
      <c r="DC5" s="104" t="s">
        <v>21</v>
      </c>
      <c r="DD5" s="105"/>
      <c r="DE5" s="118"/>
      <c r="DF5" s="49"/>
      <c r="DG5" s="122"/>
      <c r="DH5" s="123"/>
      <c r="DI5" s="124"/>
      <c r="DJ5" s="148"/>
      <c r="DK5" s="148"/>
      <c r="DL5" s="149"/>
      <c r="DM5" s="149"/>
      <c r="DN5" s="149"/>
      <c r="DO5" s="149"/>
      <c r="DP5" s="104" t="s">
        <v>22</v>
      </c>
      <c r="DQ5" s="105"/>
      <c r="DR5" s="118"/>
      <c r="DS5" s="146"/>
      <c r="DT5" s="147"/>
      <c r="DU5" s="147"/>
      <c r="DV5" s="147"/>
      <c r="DW5" s="147"/>
      <c r="DX5" s="147"/>
      <c r="DY5" s="147"/>
      <c r="DZ5" s="147"/>
      <c r="EA5" s="147"/>
      <c r="EB5" s="49"/>
      <c r="EC5" s="94"/>
      <c r="ED5" s="95"/>
      <c r="EE5" s="96"/>
    </row>
    <row r="6" spans="1:135" s="9" customFormat="1" ht="119.25" customHeight="1">
      <c r="A6" s="59"/>
      <c r="B6" s="59"/>
      <c r="C6" s="62"/>
      <c r="D6" s="62"/>
      <c r="E6" s="70"/>
      <c r="F6" s="71"/>
      <c r="G6" s="71"/>
      <c r="H6" s="71"/>
      <c r="I6" s="72"/>
      <c r="J6" s="79"/>
      <c r="K6" s="80"/>
      <c r="L6" s="80"/>
      <c r="M6" s="80"/>
      <c r="N6" s="81"/>
      <c r="O6" s="82" t="s">
        <v>23</v>
      </c>
      <c r="P6" s="83"/>
      <c r="Q6" s="83"/>
      <c r="R6" s="83"/>
      <c r="S6" s="84"/>
      <c r="T6" s="85" t="s">
        <v>24</v>
      </c>
      <c r="U6" s="86"/>
      <c r="V6" s="86"/>
      <c r="W6" s="86"/>
      <c r="X6" s="87"/>
      <c r="Y6" s="85" t="s">
        <v>25</v>
      </c>
      <c r="Z6" s="86"/>
      <c r="AA6" s="86"/>
      <c r="AB6" s="86"/>
      <c r="AC6" s="87"/>
      <c r="AD6" s="85" t="s">
        <v>26</v>
      </c>
      <c r="AE6" s="86"/>
      <c r="AF6" s="86"/>
      <c r="AG6" s="86"/>
      <c r="AH6" s="87"/>
      <c r="AI6" s="85" t="s">
        <v>27</v>
      </c>
      <c r="AJ6" s="86"/>
      <c r="AK6" s="86"/>
      <c r="AL6" s="86"/>
      <c r="AM6" s="87"/>
      <c r="AN6" s="85" t="s">
        <v>28</v>
      </c>
      <c r="AO6" s="86"/>
      <c r="AP6" s="86"/>
      <c r="AQ6" s="86"/>
      <c r="AR6" s="87"/>
      <c r="AS6" s="130" t="s">
        <v>29</v>
      </c>
      <c r="AT6" s="130"/>
      <c r="AU6" s="130"/>
      <c r="AV6" s="137" t="s">
        <v>30</v>
      </c>
      <c r="AW6" s="138"/>
      <c r="AX6" s="138"/>
      <c r="AY6" s="137" t="s">
        <v>31</v>
      </c>
      <c r="AZ6" s="138"/>
      <c r="BA6" s="139"/>
      <c r="BB6" s="131" t="s">
        <v>32</v>
      </c>
      <c r="BC6" s="132"/>
      <c r="BD6" s="140"/>
      <c r="BE6" s="131" t="s">
        <v>33</v>
      </c>
      <c r="BF6" s="132"/>
      <c r="BG6" s="132"/>
      <c r="BH6" s="135" t="s">
        <v>34</v>
      </c>
      <c r="BI6" s="136"/>
      <c r="BJ6" s="136"/>
      <c r="BK6" s="106"/>
      <c r="BL6" s="107"/>
      <c r="BM6" s="107"/>
      <c r="BN6" s="141" t="s">
        <v>35</v>
      </c>
      <c r="BO6" s="142"/>
      <c r="BP6" s="142"/>
      <c r="BQ6" s="142"/>
      <c r="BR6" s="143"/>
      <c r="BS6" s="117" t="s">
        <v>36</v>
      </c>
      <c r="BT6" s="117"/>
      <c r="BU6" s="117"/>
      <c r="BV6" s="117" t="s">
        <v>37</v>
      </c>
      <c r="BW6" s="117"/>
      <c r="BX6" s="117"/>
      <c r="BY6" s="117" t="s">
        <v>38</v>
      </c>
      <c r="BZ6" s="117"/>
      <c r="CA6" s="117"/>
      <c r="CB6" s="117" t="s">
        <v>39</v>
      </c>
      <c r="CC6" s="117"/>
      <c r="CD6" s="117"/>
      <c r="CE6" s="117" t="s">
        <v>46</v>
      </c>
      <c r="CF6" s="117"/>
      <c r="CG6" s="117"/>
      <c r="CH6" s="114" t="s">
        <v>47</v>
      </c>
      <c r="CI6" s="115"/>
      <c r="CJ6" s="115"/>
      <c r="CK6" s="117" t="s">
        <v>40</v>
      </c>
      <c r="CL6" s="117"/>
      <c r="CM6" s="117"/>
      <c r="CN6" s="133" t="s">
        <v>41</v>
      </c>
      <c r="CO6" s="134"/>
      <c r="CP6" s="115"/>
      <c r="CQ6" s="117" t="s">
        <v>42</v>
      </c>
      <c r="CR6" s="117"/>
      <c r="CS6" s="117"/>
      <c r="CT6" s="114" t="s">
        <v>48</v>
      </c>
      <c r="CU6" s="115"/>
      <c r="CV6" s="115"/>
      <c r="CW6" s="103"/>
      <c r="CX6" s="103"/>
      <c r="CY6" s="103"/>
      <c r="CZ6" s="106"/>
      <c r="DA6" s="107"/>
      <c r="DB6" s="129"/>
      <c r="DC6" s="106"/>
      <c r="DD6" s="107"/>
      <c r="DE6" s="129"/>
      <c r="DF6" s="49"/>
      <c r="DG6" s="125"/>
      <c r="DH6" s="126"/>
      <c r="DI6" s="127"/>
      <c r="DJ6" s="104" t="s">
        <v>49</v>
      </c>
      <c r="DK6" s="105"/>
      <c r="DL6" s="118"/>
      <c r="DM6" s="104" t="s">
        <v>50</v>
      </c>
      <c r="DN6" s="105"/>
      <c r="DO6" s="118"/>
      <c r="DP6" s="106"/>
      <c r="DQ6" s="107"/>
      <c r="DR6" s="129"/>
      <c r="DS6" s="104" t="s">
        <v>51</v>
      </c>
      <c r="DT6" s="105"/>
      <c r="DU6" s="118"/>
      <c r="DV6" s="104" t="s">
        <v>52</v>
      </c>
      <c r="DW6" s="105"/>
      <c r="DX6" s="118"/>
      <c r="DY6" s="144" t="s">
        <v>53</v>
      </c>
      <c r="DZ6" s="145"/>
      <c r="EA6" s="145"/>
      <c r="EB6" s="49"/>
      <c r="EC6" s="97"/>
      <c r="ED6" s="98"/>
      <c r="EE6" s="99"/>
    </row>
    <row r="7" spans="1:135" s="10" customFormat="1" ht="36" customHeight="1">
      <c r="A7" s="59"/>
      <c r="B7" s="59"/>
      <c r="C7" s="62"/>
      <c r="D7" s="62"/>
      <c r="E7" s="50" t="s">
        <v>43</v>
      </c>
      <c r="F7" s="54" t="s">
        <v>55</v>
      </c>
      <c r="G7" s="55"/>
      <c r="H7" s="55"/>
      <c r="I7" s="56"/>
      <c r="J7" s="50" t="s">
        <v>43</v>
      </c>
      <c r="K7" s="54" t="s">
        <v>55</v>
      </c>
      <c r="L7" s="55"/>
      <c r="M7" s="55"/>
      <c r="N7" s="56"/>
      <c r="O7" s="50" t="s">
        <v>43</v>
      </c>
      <c r="P7" s="54" t="s">
        <v>55</v>
      </c>
      <c r="Q7" s="55"/>
      <c r="R7" s="55"/>
      <c r="S7" s="56"/>
      <c r="T7" s="50" t="s">
        <v>43</v>
      </c>
      <c r="U7" s="54" t="s">
        <v>55</v>
      </c>
      <c r="V7" s="55"/>
      <c r="W7" s="55"/>
      <c r="X7" s="56"/>
      <c r="Y7" s="50" t="s">
        <v>43</v>
      </c>
      <c r="Z7" s="54" t="s">
        <v>55</v>
      </c>
      <c r="AA7" s="55"/>
      <c r="AB7" s="55"/>
      <c r="AC7" s="56"/>
      <c r="AD7" s="50" t="s">
        <v>43</v>
      </c>
      <c r="AE7" s="54" t="s">
        <v>55</v>
      </c>
      <c r="AF7" s="55"/>
      <c r="AG7" s="55"/>
      <c r="AH7" s="56"/>
      <c r="AI7" s="50" t="s">
        <v>43</v>
      </c>
      <c r="AJ7" s="54" t="s">
        <v>55</v>
      </c>
      <c r="AK7" s="55"/>
      <c r="AL7" s="55"/>
      <c r="AM7" s="56"/>
      <c r="AN7" s="50" t="s">
        <v>43</v>
      </c>
      <c r="AO7" s="54" t="s">
        <v>55</v>
      </c>
      <c r="AP7" s="55"/>
      <c r="AQ7" s="55"/>
      <c r="AR7" s="56"/>
      <c r="AS7" s="50" t="s">
        <v>43</v>
      </c>
      <c r="AT7" s="52" t="s">
        <v>55</v>
      </c>
      <c r="AU7" s="53"/>
      <c r="AV7" s="50" t="s">
        <v>43</v>
      </c>
      <c r="AW7" s="52" t="s">
        <v>55</v>
      </c>
      <c r="AX7" s="53"/>
      <c r="AY7" s="50" t="s">
        <v>43</v>
      </c>
      <c r="AZ7" s="52" t="s">
        <v>55</v>
      </c>
      <c r="BA7" s="53"/>
      <c r="BB7" s="50" t="s">
        <v>43</v>
      </c>
      <c r="BC7" s="52" t="s">
        <v>55</v>
      </c>
      <c r="BD7" s="53"/>
      <c r="BE7" s="50" t="s">
        <v>43</v>
      </c>
      <c r="BF7" s="52" t="s">
        <v>55</v>
      </c>
      <c r="BG7" s="53"/>
      <c r="BH7" s="50" t="s">
        <v>43</v>
      </c>
      <c r="BI7" s="52" t="s">
        <v>55</v>
      </c>
      <c r="BJ7" s="53"/>
      <c r="BK7" s="50" t="s">
        <v>43</v>
      </c>
      <c r="BL7" s="52" t="s">
        <v>55</v>
      </c>
      <c r="BM7" s="53"/>
      <c r="BN7" s="50" t="s">
        <v>43</v>
      </c>
      <c r="BO7" s="52" t="s">
        <v>55</v>
      </c>
      <c r="BP7" s="57"/>
      <c r="BQ7" s="57"/>
      <c r="BR7" s="53"/>
      <c r="BS7" s="50" t="s">
        <v>43</v>
      </c>
      <c r="BT7" s="52" t="s">
        <v>55</v>
      </c>
      <c r="BU7" s="53"/>
      <c r="BV7" s="50" t="s">
        <v>43</v>
      </c>
      <c r="BW7" s="52" t="s">
        <v>55</v>
      </c>
      <c r="BX7" s="53"/>
      <c r="BY7" s="50" t="s">
        <v>43</v>
      </c>
      <c r="BZ7" s="52" t="s">
        <v>55</v>
      </c>
      <c r="CA7" s="53"/>
      <c r="CB7" s="50" t="s">
        <v>43</v>
      </c>
      <c r="CC7" s="52" t="s">
        <v>55</v>
      </c>
      <c r="CD7" s="53"/>
      <c r="CE7" s="50" t="s">
        <v>43</v>
      </c>
      <c r="CF7" s="52" t="s">
        <v>55</v>
      </c>
      <c r="CG7" s="53"/>
      <c r="CH7" s="50" t="s">
        <v>43</v>
      </c>
      <c r="CI7" s="52" t="s">
        <v>55</v>
      </c>
      <c r="CJ7" s="53"/>
      <c r="CK7" s="50" t="s">
        <v>43</v>
      </c>
      <c r="CL7" s="52" t="s">
        <v>55</v>
      </c>
      <c r="CM7" s="53"/>
      <c r="CN7" s="50" t="s">
        <v>43</v>
      </c>
      <c r="CO7" s="52" t="s">
        <v>55</v>
      </c>
      <c r="CP7" s="53"/>
      <c r="CQ7" s="50" t="s">
        <v>43</v>
      </c>
      <c r="CR7" s="52" t="s">
        <v>55</v>
      </c>
      <c r="CS7" s="53"/>
      <c r="CT7" s="50" t="s">
        <v>43</v>
      </c>
      <c r="CU7" s="52" t="s">
        <v>55</v>
      </c>
      <c r="CV7" s="53"/>
      <c r="CW7" s="50" t="s">
        <v>43</v>
      </c>
      <c r="CX7" s="52" t="s">
        <v>55</v>
      </c>
      <c r="CY7" s="53"/>
      <c r="CZ7" s="50" t="s">
        <v>43</v>
      </c>
      <c r="DA7" s="52" t="s">
        <v>55</v>
      </c>
      <c r="DB7" s="53"/>
      <c r="DC7" s="50" t="s">
        <v>43</v>
      </c>
      <c r="DD7" s="52" t="s">
        <v>55</v>
      </c>
      <c r="DE7" s="53"/>
      <c r="DF7" s="151" t="s">
        <v>9</v>
      </c>
      <c r="DG7" s="50" t="s">
        <v>43</v>
      </c>
      <c r="DH7" s="52" t="s">
        <v>55</v>
      </c>
      <c r="DI7" s="53"/>
      <c r="DJ7" s="50" t="s">
        <v>43</v>
      </c>
      <c r="DK7" s="52" t="s">
        <v>55</v>
      </c>
      <c r="DL7" s="53"/>
      <c r="DM7" s="50" t="s">
        <v>43</v>
      </c>
      <c r="DN7" s="52" t="s">
        <v>55</v>
      </c>
      <c r="DO7" s="53"/>
      <c r="DP7" s="50" t="s">
        <v>43</v>
      </c>
      <c r="DQ7" s="52" t="s">
        <v>55</v>
      </c>
      <c r="DR7" s="53"/>
      <c r="DS7" s="50" t="s">
        <v>43</v>
      </c>
      <c r="DT7" s="52" t="s">
        <v>55</v>
      </c>
      <c r="DU7" s="53"/>
      <c r="DV7" s="50" t="s">
        <v>43</v>
      </c>
      <c r="DW7" s="52" t="s">
        <v>55</v>
      </c>
      <c r="DX7" s="53"/>
      <c r="DY7" s="50" t="s">
        <v>43</v>
      </c>
      <c r="DZ7" s="52" t="s">
        <v>55</v>
      </c>
      <c r="EA7" s="53"/>
      <c r="EB7" s="49" t="s">
        <v>9</v>
      </c>
      <c r="EC7" s="50" t="s">
        <v>43</v>
      </c>
      <c r="ED7" s="52" t="s">
        <v>55</v>
      </c>
      <c r="EE7" s="53"/>
    </row>
    <row r="8" spans="1:135" s="30" customFormat="1" ht="101.25" customHeight="1">
      <c r="A8" s="60"/>
      <c r="B8" s="60"/>
      <c r="C8" s="63"/>
      <c r="D8" s="63"/>
      <c r="E8" s="51"/>
      <c r="F8" s="39" t="s">
        <v>64</v>
      </c>
      <c r="G8" s="29" t="s">
        <v>68</v>
      </c>
      <c r="H8" s="40" t="s">
        <v>65</v>
      </c>
      <c r="I8" s="29" t="s">
        <v>54</v>
      </c>
      <c r="J8" s="51"/>
      <c r="K8" s="39" t="s">
        <v>64</v>
      </c>
      <c r="L8" s="29" t="s">
        <v>68</v>
      </c>
      <c r="M8" s="40" t="s">
        <v>65</v>
      </c>
      <c r="N8" s="29" t="s">
        <v>54</v>
      </c>
      <c r="O8" s="51"/>
      <c r="P8" s="39" t="s">
        <v>64</v>
      </c>
      <c r="Q8" s="29" t="s">
        <v>68</v>
      </c>
      <c r="R8" s="40" t="s">
        <v>65</v>
      </c>
      <c r="S8" s="29" t="s">
        <v>54</v>
      </c>
      <c r="T8" s="51"/>
      <c r="U8" s="39" t="s">
        <v>64</v>
      </c>
      <c r="V8" s="29" t="s">
        <v>68</v>
      </c>
      <c r="W8" s="40" t="s">
        <v>65</v>
      </c>
      <c r="X8" s="29" t="s">
        <v>54</v>
      </c>
      <c r="Y8" s="51"/>
      <c r="Z8" s="39" t="s">
        <v>64</v>
      </c>
      <c r="AA8" s="29" t="s">
        <v>68</v>
      </c>
      <c r="AB8" s="40" t="s">
        <v>65</v>
      </c>
      <c r="AC8" s="29" t="s">
        <v>54</v>
      </c>
      <c r="AD8" s="51"/>
      <c r="AE8" s="39" t="s">
        <v>64</v>
      </c>
      <c r="AF8" s="29" t="s">
        <v>68</v>
      </c>
      <c r="AG8" s="40" t="s">
        <v>65</v>
      </c>
      <c r="AH8" s="29" t="s">
        <v>54</v>
      </c>
      <c r="AI8" s="51"/>
      <c r="AJ8" s="39" t="s">
        <v>64</v>
      </c>
      <c r="AK8" s="29" t="s">
        <v>68</v>
      </c>
      <c r="AL8" s="40" t="s">
        <v>65</v>
      </c>
      <c r="AM8" s="29" t="s">
        <v>54</v>
      </c>
      <c r="AN8" s="51"/>
      <c r="AO8" s="39" t="s">
        <v>64</v>
      </c>
      <c r="AP8" s="29" t="s">
        <v>68</v>
      </c>
      <c r="AQ8" s="40" t="s">
        <v>65</v>
      </c>
      <c r="AR8" s="29" t="s">
        <v>54</v>
      </c>
      <c r="AS8" s="51"/>
      <c r="AT8" s="39" t="s">
        <v>66</v>
      </c>
      <c r="AU8" s="29" t="s">
        <v>68</v>
      </c>
      <c r="AV8" s="51"/>
      <c r="AW8" s="39" t="s">
        <v>66</v>
      </c>
      <c r="AX8" s="29" t="s">
        <v>68</v>
      </c>
      <c r="AY8" s="51"/>
      <c r="AZ8" s="39" t="s">
        <v>66</v>
      </c>
      <c r="BA8" s="29" t="s">
        <v>68</v>
      </c>
      <c r="BB8" s="51"/>
      <c r="BC8" s="39" t="s">
        <v>66</v>
      </c>
      <c r="BD8" s="29" t="s">
        <v>68</v>
      </c>
      <c r="BE8" s="51"/>
      <c r="BF8" s="39" t="s">
        <v>66</v>
      </c>
      <c r="BG8" s="29" t="s">
        <v>68</v>
      </c>
      <c r="BH8" s="51"/>
      <c r="BI8" s="39" t="s">
        <v>66</v>
      </c>
      <c r="BJ8" s="29" t="s">
        <v>68</v>
      </c>
      <c r="BK8" s="51"/>
      <c r="BL8" s="39" t="s">
        <v>66</v>
      </c>
      <c r="BM8" s="29" t="s">
        <v>68</v>
      </c>
      <c r="BN8" s="51"/>
      <c r="BO8" s="39" t="s">
        <v>66</v>
      </c>
      <c r="BP8" s="29" t="s">
        <v>68</v>
      </c>
      <c r="BQ8" s="40" t="s">
        <v>67</v>
      </c>
      <c r="BR8" s="29" t="s">
        <v>54</v>
      </c>
      <c r="BS8" s="51"/>
      <c r="BT8" s="39" t="s">
        <v>66</v>
      </c>
      <c r="BU8" s="29" t="s">
        <v>68</v>
      </c>
      <c r="BV8" s="51"/>
      <c r="BW8" s="39" t="s">
        <v>66</v>
      </c>
      <c r="BX8" s="29" t="s">
        <v>68</v>
      </c>
      <c r="BY8" s="51"/>
      <c r="BZ8" s="39" t="s">
        <v>66</v>
      </c>
      <c r="CA8" s="29" t="s">
        <v>68</v>
      </c>
      <c r="CB8" s="51"/>
      <c r="CC8" s="39" t="s">
        <v>66</v>
      </c>
      <c r="CD8" s="29" t="s">
        <v>68</v>
      </c>
      <c r="CE8" s="51"/>
      <c r="CF8" s="39" t="s">
        <v>66</v>
      </c>
      <c r="CG8" s="29" t="s">
        <v>68</v>
      </c>
      <c r="CH8" s="51"/>
      <c r="CI8" s="39" t="s">
        <v>66</v>
      </c>
      <c r="CJ8" s="29" t="s">
        <v>68</v>
      </c>
      <c r="CK8" s="51"/>
      <c r="CL8" s="39" t="s">
        <v>66</v>
      </c>
      <c r="CM8" s="29" t="s">
        <v>68</v>
      </c>
      <c r="CN8" s="51"/>
      <c r="CO8" s="39" t="s">
        <v>66</v>
      </c>
      <c r="CP8" s="29" t="s">
        <v>68</v>
      </c>
      <c r="CQ8" s="51"/>
      <c r="CR8" s="39" t="s">
        <v>66</v>
      </c>
      <c r="CS8" s="29" t="s">
        <v>68</v>
      </c>
      <c r="CT8" s="51"/>
      <c r="CU8" s="39" t="s">
        <v>66</v>
      </c>
      <c r="CV8" s="29" t="s">
        <v>68</v>
      </c>
      <c r="CW8" s="51"/>
      <c r="CX8" s="39" t="s">
        <v>66</v>
      </c>
      <c r="CY8" s="29" t="s">
        <v>68</v>
      </c>
      <c r="CZ8" s="51"/>
      <c r="DA8" s="39" t="s">
        <v>66</v>
      </c>
      <c r="DB8" s="29" t="s">
        <v>68</v>
      </c>
      <c r="DC8" s="51"/>
      <c r="DD8" s="39" t="s">
        <v>66</v>
      </c>
      <c r="DE8" s="29" t="s">
        <v>68</v>
      </c>
      <c r="DF8" s="151"/>
      <c r="DG8" s="51"/>
      <c r="DH8" s="39" t="s">
        <v>66</v>
      </c>
      <c r="DI8" s="29" t="s">
        <v>68</v>
      </c>
      <c r="DJ8" s="51"/>
      <c r="DK8" s="39" t="s">
        <v>66</v>
      </c>
      <c r="DL8" s="29" t="s">
        <v>68</v>
      </c>
      <c r="DM8" s="51"/>
      <c r="DN8" s="39" t="s">
        <v>66</v>
      </c>
      <c r="DO8" s="29" t="s">
        <v>68</v>
      </c>
      <c r="DP8" s="51"/>
      <c r="DQ8" s="39" t="s">
        <v>66</v>
      </c>
      <c r="DR8" s="29" t="s">
        <v>68</v>
      </c>
      <c r="DS8" s="51"/>
      <c r="DT8" s="39" t="s">
        <v>66</v>
      </c>
      <c r="DU8" s="29" t="s">
        <v>68</v>
      </c>
      <c r="DV8" s="51"/>
      <c r="DW8" s="39" t="s">
        <v>66</v>
      </c>
      <c r="DX8" s="29" t="s">
        <v>68</v>
      </c>
      <c r="DY8" s="51"/>
      <c r="DZ8" s="39" t="s">
        <v>66</v>
      </c>
      <c r="EA8" s="29" t="s">
        <v>68</v>
      </c>
      <c r="EB8" s="49"/>
      <c r="EC8" s="51"/>
      <c r="ED8" s="39" t="s">
        <v>66</v>
      </c>
      <c r="EE8" s="29" t="s">
        <v>68</v>
      </c>
    </row>
    <row r="9" spans="1:135" s="34" customFormat="1" ht="15" customHeight="1">
      <c r="A9" s="31"/>
      <c r="B9" s="32">
        <v>1</v>
      </c>
      <c r="C9" s="33">
        <v>2</v>
      </c>
      <c r="D9" s="32">
        <v>3</v>
      </c>
      <c r="E9" s="33">
        <v>4</v>
      </c>
      <c r="F9" s="32">
        <v>5</v>
      </c>
      <c r="G9" s="33">
        <v>6</v>
      </c>
      <c r="H9" s="32">
        <v>7</v>
      </c>
      <c r="I9" s="33">
        <v>8</v>
      </c>
      <c r="J9" s="32">
        <v>9</v>
      </c>
      <c r="K9" s="33">
        <v>10</v>
      </c>
      <c r="L9" s="32">
        <v>11</v>
      </c>
      <c r="M9" s="33">
        <v>12</v>
      </c>
      <c r="N9" s="32">
        <v>13</v>
      </c>
      <c r="O9" s="33">
        <v>14</v>
      </c>
      <c r="P9" s="32">
        <v>15</v>
      </c>
      <c r="Q9" s="33">
        <v>16</v>
      </c>
      <c r="R9" s="32">
        <v>17</v>
      </c>
      <c r="S9" s="33">
        <v>18</v>
      </c>
      <c r="T9" s="32">
        <v>19</v>
      </c>
      <c r="U9" s="33">
        <v>20</v>
      </c>
      <c r="V9" s="32">
        <v>21</v>
      </c>
      <c r="W9" s="33">
        <v>22</v>
      </c>
      <c r="X9" s="32">
        <v>23</v>
      </c>
      <c r="Y9" s="33">
        <v>24</v>
      </c>
      <c r="Z9" s="32">
        <v>25</v>
      </c>
      <c r="AA9" s="33">
        <v>26</v>
      </c>
      <c r="AB9" s="32">
        <v>27</v>
      </c>
      <c r="AC9" s="33">
        <v>28</v>
      </c>
      <c r="AD9" s="32">
        <v>29</v>
      </c>
      <c r="AE9" s="33">
        <v>30</v>
      </c>
      <c r="AF9" s="32">
        <v>31</v>
      </c>
      <c r="AG9" s="33">
        <v>32</v>
      </c>
      <c r="AH9" s="32">
        <v>33</v>
      </c>
      <c r="AI9" s="33">
        <v>34</v>
      </c>
      <c r="AJ9" s="32">
        <v>35</v>
      </c>
      <c r="AK9" s="33">
        <v>36</v>
      </c>
      <c r="AL9" s="32">
        <v>37</v>
      </c>
      <c r="AM9" s="33">
        <v>38</v>
      </c>
      <c r="AN9" s="32">
        <v>39</v>
      </c>
      <c r="AO9" s="33">
        <v>40</v>
      </c>
      <c r="AP9" s="32">
        <v>41</v>
      </c>
      <c r="AQ9" s="33">
        <v>42</v>
      </c>
      <c r="AR9" s="32">
        <v>43</v>
      </c>
      <c r="AS9" s="33">
        <v>44</v>
      </c>
      <c r="AT9" s="32">
        <v>45</v>
      </c>
      <c r="AU9" s="33">
        <v>46</v>
      </c>
      <c r="AV9" s="32">
        <v>47</v>
      </c>
      <c r="AW9" s="33">
        <v>48</v>
      </c>
      <c r="AX9" s="32">
        <v>49</v>
      </c>
      <c r="AY9" s="33">
        <v>50</v>
      </c>
      <c r="AZ9" s="32">
        <v>51</v>
      </c>
      <c r="BA9" s="33">
        <v>52</v>
      </c>
      <c r="BB9" s="32">
        <v>53</v>
      </c>
      <c r="BC9" s="33">
        <v>54</v>
      </c>
      <c r="BD9" s="32">
        <v>55</v>
      </c>
      <c r="BE9" s="33">
        <v>56</v>
      </c>
      <c r="BF9" s="32">
        <v>57</v>
      </c>
      <c r="BG9" s="33">
        <v>58</v>
      </c>
      <c r="BH9" s="32">
        <v>59</v>
      </c>
      <c r="BI9" s="33">
        <v>60</v>
      </c>
      <c r="BJ9" s="32">
        <v>61</v>
      </c>
      <c r="BK9" s="33">
        <v>62</v>
      </c>
      <c r="BL9" s="32">
        <v>63</v>
      </c>
      <c r="BM9" s="33">
        <v>64</v>
      </c>
      <c r="BN9" s="32">
        <v>65</v>
      </c>
      <c r="BO9" s="33">
        <v>66</v>
      </c>
      <c r="BP9" s="32">
        <v>67</v>
      </c>
      <c r="BQ9" s="33">
        <v>68</v>
      </c>
      <c r="BR9" s="32">
        <v>69</v>
      </c>
      <c r="BS9" s="33">
        <v>70</v>
      </c>
      <c r="BT9" s="32">
        <v>71</v>
      </c>
      <c r="BU9" s="33">
        <v>72</v>
      </c>
      <c r="BV9" s="32">
        <v>73</v>
      </c>
      <c r="BW9" s="33">
        <v>74</v>
      </c>
      <c r="BX9" s="32">
        <v>75</v>
      </c>
      <c r="BY9" s="33">
        <v>76</v>
      </c>
      <c r="BZ9" s="32">
        <v>77</v>
      </c>
      <c r="CA9" s="33">
        <v>78</v>
      </c>
      <c r="CB9" s="32">
        <v>79</v>
      </c>
      <c r="CC9" s="33">
        <v>80</v>
      </c>
      <c r="CD9" s="32">
        <v>81</v>
      </c>
      <c r="CE9" s="33">
        <v>82</v>
      </c>
      <c r="CF9" s="32">
        <v>83</v>
      </c>
      <c r="CG9" s="33">
        <v>84</v>
      </c>
      <c r="CH9" s="32">
        <v>85</v>
      </c>
      <c r="CI9" s="33">
        <v>86</v>
      </c>
      <c r="CJ9" s="32">
        <v>87</v>
      </c>
      <c r="CK9" s="33">
        <v>88</v>
      </c>
      <c r="CL9" s="32">
        <v>89</v>
      </c>
      <c r="CM9" s="33">
        <v>90</v>
      </c>
      <c r="CN9" s="48">
        <v>91</v>
      </c>
      <c r="CO9" s="33">
        <v>92</v>
      </c>
      <c r="CP9" s="48">
        <v>93</v>
      </c>
      <c r="CQ9" s="33">
        <v>94</v>
      </c>
      <c r="CR9" s="32">
        <v>95</v>
      </c>
      <c r="CS9" s="33">
        <v>96</v>
      </c>
      <c r="CT9" s="32">
        <v>97</v>
      </c>
      <c r="CU9" s="33">
        <v>98</v>
      </c>
      <c r="CV9" s="32">
        <v>99</v>
      </c>
      <c r="CW9" s="33">
        <v>100</v>
      </c>
      <c r="CX9" s="32">
        <v>101</v>
      </c>
      <c r="CY9" s="33">
        <v>102</v>
      </c>
      <c r="CZ9" s="32">
        <v>103</v>
      </c>
      <c r="DA9" s="33">
        <v>104</v>
      </c>
      <c r="DB9" s="32">
        <v>105</v>
      </c>
      <c r="DC9" s="33">
        <v>106</v>
      </c>
      <c r="DD9" s="32">
        <v>107</v>
      </c>
      <c r="DE9" s="33">
        <v>108</v>
      </c>
      <c r="DF9" s="32">
        <v>109</v>
      </c>
      <c r="DG9" s="33">
        <v>110</v>
      </c>
      <c r="DH9" s="32">
        <v>111</v>
      </c>
      <c r="DI9" s="33">
        <v>112</v>
      </c>
      <c r="DJ9" s="32">
        <v>113</v>
      </c>
      <c r="DK9" s="33">
        <v>114</v>
      </c>
      <c r="DL9" s="32">
        <v>115</v>
      </c>
      <c r="DM9" s="33">
        <v>116</v>
      </c>
      <c r="DN9" s="32">
        <v>117</v>
      </c>
      <c r="DO9" s="33">
        <v>118</v>
      </c>
      <c r="DP9" s="32">
        <v>119</v>
      </c>
      <c r="DQ9" s="33">
        <v>120</v>
      </c>
      <c r="DR9" s="32">
        <v>121</v>
      </c>
      <c r="DS9" s="33">
        <v>122</v>
      </c>
      <c r="DT9" s="32">
        <v>123</v>
      </c>
      <c r="DU9" s="33">
        <v>124</v>
      </c>
      <c r="DV9" s="32">
        <v>125</v>
      </c>
      <c r="DW9" s="33">
        <v>126</v>
      </c>
      <c r="DX9" s="32">
        <v>127</v>
      </c>
      <c r="DY9" s="33">
        <v>128</v>
      </c>
      <c r="DZ9" s="32">
        <v>129</v>
      </c>
      <c r="EA9" s="33">
        <v>130</v>
      </c>
      <c r="EB9" s="32">
        <v>131</v>
      </c>
      <c r="EC9" s="33">
        <v>132</v>
      </c>
      <c r="ED9" s="32">
        <v>133</v>
      </c>
      <c r="EE9" s="33">
        <v>134</v>
      </c>
    </row>
    <row r="10" spans="1:135" s="15" customFormat="1" ht="20.25" customHeight="1">
      <c r="A10" s="22">
        <v>1</v>
      </c>
      <c r="B10" s="43" t="s">
        <v>56</v>
      </c>
      <c r="C10" s="44">
        <v>22965.2963</v>
      </c>
      <c r="D10" s="44">
        <v>23652.2363</v>
      </c>
      <c r="E10" s="28">
        <f>DG10+EC10-DY10</f>
        <v>233277.5</v>
      </c>
      <c r="F10" s="28">
        <f>DH10+ED10-DZ10</f>
        <v>116638.75</v>
      </c>
      <c r="G10" s="12">
        <f aca="true" t="shared" si="0" ref="G10:G17">DI10+EE10-EA10</f>
        <v>116979.9615</v>
      </c>
      <c r="H10" s="12">
        <f>G10/F10*100</f>
        <v>100.29253699992499</v>
      </c>
      <c r="I10" s="12">
        <f>G10/E10*100</f>
        <v>50.146268499962495</v>
      </c>
      <c r="J10" s="12">
        <f aca="true" t="shared" si="1" ref="J10:K17">T10+Y10+AD10+AI10+AN10+AS10+BK10+BS10+BV10+BY10+CB10+CE10+CK10+CN10+CT10+CW10+DC10</f>
        <v>89500</v>
      </c>
      <c r="K10" s="12">
        <f t="shared" si="1"/>
        <v>44750</v>
      </c>
      <c r="L10" s="12">
        <f aca="true" t="shared" si="2" ref="L10:L17">V10+AA10+AF10+AK10+AP10+AU10+BM10+BU10+BX10+CA10+CD10+CG10+CM10+CP10+CV10+CY10+DE10</f>
        <v>45783.8515</v>
      </c>
      <c r="M10" s="12">
        <f>L10/K10*100</f>
        <v>102.31028268156423</v>
      </c>
      <c r="N10" s="12">
        <f>L10/J10*100</f>
        <v>51.155141340782116</v>
      </c>
      <c r="O10" s="12">
        <f aca="true" t="shared" si="3" ref="O10:P17">T10+AD10</f>
        <v>40000</v>
      </c>
      <c r="P10" s="12">
        <f t="shared" si="3"/>
        <v>20000</v>
      </c>
      <c r="Q10" s="12">
        <f aca="true" t="shared" si="4" ref="Q10:Q17">V10+AF10</f>
        <v>20260.395</v>
      </c>
      <c r="R10" s="12">
        <f>Q10/P10*100</f>
        <v>101.301975</v>
      </c>
      <c r="S10" s="11">
        <f>Q10/O10*100</f>
        <v>50.6509875</v>
      </c>
      <c r="T10" s="41">
        <v>8600</v>
      </c>
      <c r="U10" s="41">
        <f>+T10/12*6</f>
        <v>4300</v>
      </c>
      <c r="V10" s="12">
        <v>3471.632</v>
      </c>
      <c r="W10" s="12">
        <f>V10/U10*100</f>
        <v>80.73562790697675</v>
      </c>
      <c r="X10" s="11">
        <f>V10/T10*100</f>
        <v>40.36781395348837</v>
      </c>
      <c r="Y10" s="41">
        <v>5000</v>
      </c>
      <c r="Z10" s="41">
        <f>+Y10/12*6</f>
        <v>2500</v>
      </c>
      <c r="AA10" s="12">
        <v>2501.767</v>
      </c>
      <c r="AB10" s="12">
        <f>AA10/Z10*100</f>
        <v>100.07068</v>
      </c>
      <c r="AC10" s="11">
        <f>AA10/Y10*100</f>
        <v>50.03534</v>
      </c>
      <c r="AD10" s="41">
        <v>31400</v>
      </c>
      <c r="AE10" s="41">
        <f>+AD10/12*6</f>
        <v>15700</v>
      </c>
      <c r="AF10" s="41">
        <v>16788.763</v>
      </c>
      <c r="AG10" s="12">
        <f>AF10/AE10*100</f>
        <v>106.93479617834394</v>
      </c>
      <c r="AH10" s="11">
        <f>AF10/AD10*100</f>
        <v>53.46739808917197</v>
      </c>
      <c r="AI10" s="41">
        <v>5300</v>
      </c>
      <c r="AJ10" s="41">
        <f>+AI10/12*6</f>
        <v>2650</v>
      </c>
      <c r="AK10" s="12">
        <v>2288</v>
      </c>
      <c r="AL10" s="12">
        <f>AK10/AJ10*100</f>
        <v>86.33962264150944</v>
      </c>
      <c r="AM10" s="11">
        <f>AK10/AI10*100</f>
        <v>43.16981132075472</v>
      </c>
      <c r="AN10" s="13">
        <v>5500</v>
      </c>
      <c r="AO10" s="13">
        <f>+AN10/12*6</f>
        <v>2750</v>
      </c>
      <c r="AP10" s="12">
        <v>3786.91</v>
      </c>
      <c r="AQ10" s="12">
        <f>AP10/AO10*100</f>
        <v>137.7058181818182</v>
      </c>
      <c r="AR10" s="11">
        <f>AP10/AN10*100</f>
        <v>68.8529090909091</v>
      </c>
      <c r="AS10" s="13">
        <v>0</v>
      </c>
      <c r="AT10" s="13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138434.5</v>
      </c>
      <c r="AZ10" s="11">
        <f>+AY10/12*6</f>
        <v>69217.25</v>
      </c>
      <c r="BA10" s="11">
        <v>69217.3</v>
      </c>
      <c r="BB10" s="14">
        <v>0</v>
      </c>
      <c r="BC10" s="14">
        <f>+BB10/12*6</f>
        <v>0</v>
      </c>
      <c r="BD10" s="14">
        <v>0</v>
      </c>
      <c r="BE10" s="42">
        <v>0</v>
      </c>
      <c r="BF10" s="42">
        <v>0</v>
      </c>
      <c r="BG10" s="42">
        <v>0</v>
      </c>
      <c r="BH10" s="42">
        <v>0</v>
      </c>
      <c r="BI10" s="42">
        <v>0</v>
      </c>
      <c r="BJ10" s="42">
        <v>0</v>
      </c>
      <c r="BK10" s="42">
        <v>0</v>
      </c>
      <c r="BL10" s="42">
        <v>0</v>
      </c>
      <c r="BM10" s="42">
        <v>0</v>
      </c>
      <c r="BN10" s="12">
        <f aca="true" t="shared" si="5" ref="BN10:BO17">BS10+BV10+BY10+CB10</f>
        <v>3000</v>
      </c>
      <c r="BO10" s="12">
        <f t="shared" si="5"/>
        <v>1500</v>
      </c>
      <c r="BP10" s="12">
        <f aca="true" t="shared" si="6" ref="BP10:BP17">BU10+BX10+CA10+CD10</f>
        <v>2527.5272</v>
      </c>
      <c r="BQ10" s="12">
        <f>BP10/BO10*100</f>
        <v>168.50181333333333</v>
      </c>
      <c r="BR10" s="11">
        <f>BP10/BN10*100</f>
        <v>84.25090666666667</v>
      </c>
      <c r="BS10" s="41">
        <v>3000</v>
      </c>
      <c r="BT10" s="41">
        <f>+BS10/12*6</f>
        <v>1500</v>
      </c>
      <c r="BU10" s="12">
        <v>2527.5272</v>
      </c>
      <c r="BV10" s="11">
        <v>0</v>
      </c>
      <c r="BW10" s="11">
        <v>0</v>
      </c>
      <c r="BX10" s="12">
        <v>0</v>
      </c>
      <c r="BY10" s="11">
        <v>0</v>
      </c>
      <c r="BZ10" s="11">
        <v>0</v>
      </c>
      <c r="CA10" s="11">
        <v>0</v>
      </c>
      <c r="CB10" s="41">
        <v>0</v>
      </c>
      <c r="CC10" s="41">
        <f>+CB10/12*6</f>
        <v>0</v>
      </c>
      <c r="CD10" s="11">
        <v>0</v>
      </c>
      <c r="CE10" s="11">
        <v>0</v>
      </c>
      <c r="CF10" s="11">
        <v>0</v>
      </c>
      <c r="CG10" s="11">
        <v>0</v>
      </c>
      <c r="CH10" s="11">
        <v>5343</v>
      </c>
      <c r="CI10" s="11">
        <f>+CH10/12*6</f>
        <v>2671.5</v>
      </c>
      <c r="CJ10" s="47">
        <v>1978.81</v>
      </c>
      <c r="CK10" s="41">
        <v>0</v>
      </c>
      <c r="CL10" s="41">
        <v>0</v>
      </c>
      <c r="CM10" s="11">
        <v>0</v>
      </c>
      <c r="CN10" s="41">
        <v>30700</v>
      </c>
      <c r="CO10" s="41">
        <f>+CN10/12*6</f>
        <v>15350</v>
      </c>
      <c r="CP10" s="11">
        <v>14197.7743</v>
      </c>
      <c r="CQ10" s="11">
        <v>17500</v>
      </c>
      <c r="CR10" s="11">
        <f>+CQ10/12*6</f>
        <v>8750</v>
      </c>
      <c r="CS10" s="11">
        <v>8803.191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11">
        <v>0</v>
      </c>
      <c r="DD10" s="11">
        <f>+DC10/12*6</f>
        <v>0</v>
      </c>
      <c r="DE10" s="11">
        <v>221.478</v>
      </c>
      <c r="DF10" s="11">
        <v>0</v>
      </c>
      <c r="DG10" s="12">
        <f aca="true" t="shared" si="7" ref="DG10:DH18">T10+Y10+AD10+AI10+AN10+AS10+AV10+AY10+BB10+BE10+BH10+BK10+BS10+BV10+BY10+CB10+CE10+CH10+CK10+CN10+CT10+CW10+CZ10+DC10</f>
        <v>233277.5</v>
      </c>
      <c r="DH10" s="12">
        <f t="shared" si="7"/>
        <v>116638.75</v>
      </c>
      <c r="DI10" s="12">
        <f aca="true" t="shared" si="8" ref="DI10:DI17">V10+AA10+AF10+AK10+AP10+AU10+AX10+BA10+BD10+BG10+BJ10+BM10+BU10+BX10+CA10+CD10+CG10+CJ10+CM10+CP10+CV10+CY10+DB10+DE10+DF10</f>
        <v>116979.9615</v>
      </c>
      <c r="DJ10" s="11">
        <v>0</v>
      </c>
      <c r="DK10" s="11">
        <v>0</v>
      </c>
      <c r="DL10" s="11">
        <v>0</v>
      </c>
      <c r="DM10" s="11"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v>0</v>
      </c>
      <c r="DS10" s="11">
        <v>0</v>
      </c>
      <c r="DT10" s="11">
        <v>0</v>
      </c>
      <c r="DU10" s="11">
        <v>0</v>
      </c>
      <c r="DV10" s="11">
        <v>0</v>
      </c>
      <c r="DW10" s="11">
        <v>0</v>
      </c>
      <c r="DX10" s="11">
        <v>0</v>
      </c>
      <c r="DY10" s="11">
        <v>0</v>
      </c>
      <c r="DZ10" s="11">
        <v>0</v>
      </c>
      <c r="EA10" s="11">
        <v>0</v>
      </c>
      <c r="EB10" s="11"/>
      <c r="EC10" s="12">
        <f aca="true" t="shared" si="9" ref="EC10:EC17">DJ10+DM10+DP10+DS10+DV10+DY10</f>
        <v>0</v>
      </c>
      <c r="ED10" s="12">
        <v>0</v>
      </c>
      <c r="EE10" s="12">
        <f aca="true" t="shared" si="10" ref="EE10:EE17">DL10+DO10+DR10+DU10+DX10+EA10+EB10</f>
        <v>0</v>
      </c>
    </row>
    <row r="11" spans="1:135" s="15" customFormat="1" ht="20.25" customHeight="1">
      <c r="A11" s="22">
        <v>2</v>
      </c>
      <c r="B11" s="43" t="s">
        <v>57</v>
      </c>
      <c r="C11" s="44">
        <v>236953.9607</v>
      </c>
      <c r="D11" s="44">
        <v>10112.4876</v>
      </c>
      <c r="E11" s="28">
        <f aca="true" t="shared" si="11" ref="E11:E17">DG11+EC11-DY11</f>
        <v>487887.51240000007</v>
      </c>
      <c r="F11" s="28">
        <f aca="true" t="shared" si="12" ref="F11:F17">DH11+ED11-DZ11</f>
        <v>246545.21620000002</v>
      </c>
      <c r="G11" s="12">
        <f t="shared" si="0"/>
        <v>228431.8021</v>
      </c>
      <c r="H11" s="12">
        <f aca="true" t="shared" si="13" ref="H11:H17">G11/F11*100</f>
        <v>92.65310664746129</v>
      </c>
      <c r="I11" s="12">
        <f aca="true" t="shared" si="14" ref="I11:I17">G11/E11*100</f>
        <v>46.8205880032276</v>
      </c>
      <c r="J11" s="12">
        <f t="shared" si="1"/>
        <v>359863.8124</v>
      </c>
      <c r="K11" s="12">
        <f t="shared" si="1"/>
        <v>182533.36620000002</v>
      </c>
      <c r="L11" s="12">
        <f t="shared" si="2"/>
        <v>165688.7021</v>
      </c>
      <c r="M11" s="12">
        <f aca="true" t="shared" si="15" ref="M11:M17">L11/K11*100</f>
        <v>90.77173425841308</v>
      </c>
      <c r="N11" s="12">
        <f aca="true" t="shared" si="16" ref="N11:N17">L11/J11*100</f>
        <v>46.04205713127714</v>
      </c>
      <c r="O11" s="12">
        <f t="shared" si="3"/>
        <v>51661.36</v>
      </c>
      <c r="P11" s="12">
        <f t="shared" si="3"/>
        <v>25830.68</v>
      </c>
      <c r="Q11" s="12">
        <f t="shared" si="4"/>
        <v>20934.7924</v>
      </c>
      <c r="R11" s="12">
        <f aca="true" t="shared" si="17" ref="R11:R17">Q11/P11*100</f>
        <v>81.04623029668595</v>
      </c>
      <c r="S11" s="11">
        <f aca="true" t="shared" si="18" ref="S11:S17">Q11/O11*100</f>
        <v>40.523115148342974</v>
      </c>
      <c r="T11" s="41">
        <v>16543.67</v>
      </c>
      <c r="U11" s="41">
        <f aca="true" t="shared" si="19" ref="U11:U17">+T11/12*6</f>
        <v>8271.835</v>
      </c>
      <c r="V11" s="12">
        <v>6186.2894</v>
      </c>
      <c r="W11" s="12">
        <f aca="true" t="shared" si="20" ref="W11:W17">V11/U11*100</f>
        <v>74.78738877165708</v>
      </c>
      <c r="X11" s="11">
        <f aca="true" t="shared" si="21" ref="X11:X17">V11/T11*100</f>
        <v>37.39369438582854</v>
      </c>
      <c r="Y11" s="41">
        <v>26203.59</v>
      </c>
      <c r="Z11" s="41">
        <f aca="true" t="shared" si="22" ref="Z11:Z17">+Y11/12*6</f>
        <v>13101.795000000002</v>
      </c>
      <c r="AA11" s="12">
        <v>7869.4412</v>
      </c>
      <c r="AB11" s="12">
        <f aca="true" t="shared" si="23" ref="AB11:AB17">AA11/Z11*100</f>
        <v>60.06384010740512</v>
      </c>
      <c r="AC11" s="11">
        <f aca="true" t="shared" si="24" ref="AC11:AC17">AA11/Y11*100</f>
        <v>30.031920053702564</v>
      </c>
      <c r="AD11" s="41">
        <v>35117.69</v>
      </c>
      <c r="AE11" s="41">
        <f aca="true" t="shared" si="25" ref="AE11:AE17">+AD11/12*6</f>
        <v>17558.845</v>
      </c>
      <c r="AF11" s="41">
        <v>14748.503</v>
      </c>
      <c r="AG11" s="12">
        <f aca="true" t="shared" si="26" ref="AG11:AG17">AF11/AE11*100</f>
        <v>83.9947217484977</v>
      </c>
      <c r="AH11" s="11">
        <f aca="true" t="shared" si="27" ref="AH11:AH17">AF11/AD11*100</f>
        <v>41.99736087424885</v>
      </c>
      <c r="AI11" s="41">
        <v>6174.265</v>
      </c>
      <c r="AJ11" s="41">
        <f aca="true" t="shared" si="28" ref="AJ11:AJ17">+AI11/12*6</f>
        <v>3087.1325000000006</v>
      </c>
      <c r="AK11" s="12">
        <v>2301.795</v>
      </c>
      <c r="AL11" s="12">
        <f aca="true" t="shared" si="29" ref="AL11:AL17">AK11/AJ11*100</f>
        <v>74.56093964220841</v>
      </c>
      <c r="AM11" s="11">
        <f aca="true" t="shared" si="30" ref="AM11:AM17">AK11/AI11*100</f>
        <v>37.28046982110421</v>
      </c>
      <c r="AN11" s="13">
        <v>300</v>
      </c>
      <c r="AO11" s="13">
        <f aca="true" t="shared" si="31" ref="AO11:AO17">+AN11/12*6</f>
        <v>150</v>
      </c>
      <c r="AP11" s="12">
        <v>158.2</v>
      </c>
      <c r="AQ11" s="12">
        <f>AP11/AO11*100</f>
        <v>105.46666666666667</v>
      </c>
      <c r="AR11" s="11">
        <f>AP11/AN11*100</f>
        <v>52.733333333333334</v>
      </c>
      <c r="AS11" s="13">
        <v>0</v>
      </c>
      <c r="AT11" s="13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108497.3</v>
      </c>
      <c r="AZ11" s="11">
        <f aca="true" t="shared" si="32" ref="AZ11:AZ17">+AY11/12*6</f>
        <v>54248.65000000001</v>
      </c>
      <c r="BA11" s="11">
        <v>54248.7</v>
      </c>
      <c r="BB11" s="14">
        <v>4900.9</v>
      </c>
      <c r="BC11" s="14">
        <f aca="true" t="shared" si="33" ref="BC11:BC17">+BB11/12*6</f>
        <v>2450.45</v>
      </c>
      <c r="BD11" s="14">
        <v>1849</v>
      </c>
      <c r="BE11" s="42">
        <v>0</v>
      </c>
      <c r="BF11" s="42">
        <v>0</v>
      </c>
      <c r="BG11" s="42">
        <v>0</v>
      </c>
      <c r="BH11" s="42">
        <v>0</v>
      </c>
      <c r="BI11" s="42">
        <v>0</v>
      </c>
      <c r="BJ11" s="42">
        <v>0</v>
      </c>
      <c r="BK11" s="42">
        <v>0</v>
      </c>
      <c r="BL11" s="42">
        <v>0</v>
      </c>
      <c r="BM11" s="42">
        <v>0</v>
      </c>
      <c r="BN11" s="12">
        <f t="shared" si="5"/>
        <v>207059.8</v>
      </c>
      <c r="BO11" s="12">
        <f t="shared" si="5"/>
        <v>106215.21</v>
      </c>
      <c r="BP11" s="12">
        <f t="shared" si="6"/>
        <v>102120.212</v>
      </c>
      <c r="BQ11" s="12">
        <f aca="true" t="shared" si="34" ref="BQ11:BQ17">BP11/BO11*100</f>
        <v>96.14462184841511</v>
      </c>
      <c r="BR11" s="11">
        <f aca="true" t="shared" si="35" ref="BR11:BR17">BP11/BN11*100</f>
        <v>49.31918798337485</v>
      </c>
      <c r="BS11" s="41">
        <v>125906.5</v>
      </c>
      <c r="BT11" s="41">
        <f aca="true" t="shared" si="36" ref="BT11:BT17">+BS11/12*6</f>
        <v>62953.25</v>
      </c>
      <c r="BU11" s="12">
        <v>51225.9</v>
      </c>
      <c r="BV11" s="11">
        <v>76274.9</v>
      </c>
      <c r="BW11" s="11">
        <v>40822.76</v>
      </c>
      <c r="BX11" s="12">
        <v>48987.312</v>
      </c>
      <c r="BY11" s="11">
        <v>0</v>
      </c>
      <c r="BZ11" s="11">
        <v>0</v>
      </c>
      <c r="CA11" s="11">
        <v>0</v>
      </c>
      <c r="CB11" s="41">
        <v>4878.4</v>
      </c>
      <c r="CC11" s="41">
        <f aca="true" t="shared" si="37" ref="CC11:CC17">+CB11/12*6</f>
        <v>2439.2</v>
      </c>
      <c r="CD11" s="11">
        <v>1907</v>
      </c>
      <c r="CE11" s="11">
        <v>0</v>
      </c>
      <c r="CF11" s="11">
        <v>0</v>
      </c>
      <c r="CG11" s="11">
        <v>0</v>
      </c>
      <c r="CH11" s="11">
        <v>14625.5</v>
      </c>
      <c r="CI11" s="11">
        <f aca="true" t="shared" si="38" ref="CI11:CI17">+CH11/12*6</f>
        <v>7312.75</v>
      </c>
      <c r="CJ11" s="47">
        <v>6645.4</v>
      </c>
      <c r="CK11" s="41">
        <v>0</v>
      </c>
      <c r="CL11" s="41">
        <v>0</v>
      </c>
      <c r="CM11" s="11">
        <v>0</v>
      </c>
      <c r="CN11" s="41">
        <v>46938.1</v>
      </c>
      <c r="CO11" s="41">
        <f aca="true" t="shared" si="39" ref="CO11:CO17">+CN11/12*6</f>
        <v>23469.05</v>
      </c>
      <c r="CP11" s="11">
        <v>21451.7345</v>
      </c>
      <c r="CQ11" s="11">
        <v>20446.8</v>
      </c>
      <c r="CR11" s="11">
        <f aca="true" t="shared" si="40" ref="CR11:CR17">+CQ11/12*6</f>
        <v>10223.4</v>
      </c>
      <c r="CS11" s="11">
        <v>3398.6835</v>
      </c>
      <c r="CT11" s="41">
        <v>167.7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11">
        <v>21358.9974</v>
      </c>
      <c r="DD11" s="11">
        <f aca="true" t="shared" si="41" ref="DD11:DD17">+DC11/12*6</f>
        <v>10679.4987</v>
      </c>
      <c r="DE11" s="11">
        <v>10852.527</v>
      </c>
      <c r="DF11" s="11">
        <v>0</v>
      </c>
      <c r="DG11" s="12">
        <f t="shared" si="7"/>
        <v>487887.51240000007</v>
      </c>
      <c r="DH11" s="12">
        <f t="shared" si="7"/>
        <v>246545.21620000002</v>
      </c>
      <c r="DI11" s="12">
        <f t="shared" si="8"/>
        <v>228431.8021</v>
      </c>
      <c r="DJ11" s="11">
        <v>0</v>
      </c>
      <c r="DK11" s="11">
        <v>0</v>
      </c>
      <c r="DL11" s="11">
        <v>0</v>
      </c>
      <c r="DM11" s="11"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v>0</v>
      </c>
      <c r="DS11" s="11">
        <v>0</v>
      </c>
      <c r="DT11" s="11">
        <v>0</v>
      </c>
      <c r="DU11" s="11">
        <v>0</v>
      </c>
      <c r="DV11" s="11">
        <v>0</v>
      </c>
      <c r="DW11" s="11">
        <v>0</v>
      </c>
      <c r="DX11" s="11">
        <v>0</v>
      </c>
      <c r="DY11" s="11">
        <v>0</v>
      </c>
      <c r="DZ11" s="11">
        <v>0</v>
      </c>
      <c r="EA11" s="11">
        <v>0</v>
      </c>
      <c r="EB11" s="11"/>
      <c r="EC11" s="12">
        <f t="shared" si="9"/>
        <v>0</v>
      </c>
      <c r="ED11" s="12">
        <v>0</v>
      </c>
      <c r="EE11" s="12">
        <f t="shared" si="10"/>
        <v>0</v>
      </c>
    </row>
    <row r="12" spans="1:135" s="15" customFormat="1" ht="20.25" customHeight="1">
      <c r="A12" s="22">
        <v>3</v>
      </c>
      <c r="B12" s="43" t="s">
        <v>58</v>
      </c>
      <c r="C12" s="45">
        <v>9822.5805</v>
      </c>
      <c r="D12" s="45">
        <v>1154.912</v>
      </c>
      <c r="E12" s="28">
        <f t="shared" si="11"/>
        <v>230022.508</v>
      </c>
      <c r="F12" s="28">
        <f t="shared" si="12"/>
        <v>115011.254</v>
      </c>
      <c r="G12" s="12">
        <f t="shared" si="0"/>
        <v>105508.74109999998</v>
      </c>
      <c r="H12" s="12">
        <f t="shared" si="13"/>
        <v>91.73775385494012</v>
      </c>
      <c r="I12" s="12">
        <f t="shared" si="14"/>
        <v>45.86887692747006</v>
      </c>
      <c r="J12" s="12">
        <f t="shared" si="1"/>
        <v>80473.408</v>
      </c>
      <c r="K12" s="12">
        <f t="shared" si="1"/>
        <v>40236.704</v>
      </c>
      <c r="L12" s="12">
        <f t="shared" si="2"/>
        <v>31742.331100000003</v>
      </c>
      <c r="M12" s="12">
        <f t="shared" si="15"/>
        <v>78.88899423769901</v>
      </c>
      <c r="N12" s="12">
        <f t="shared" si="16"/>
        <v>39.444497118849505</v>
      </c>
      <c r="O12" s="12">
        <f t="shared" si="3"/>
        <v>28816.408</v>
      </c>
      <c r="P12" s="12">
        <f t="shared" si="3"/>
        <v>14408.204000000002</v>
      </c>
      <c r="Q12" s="12">
        <f t="shared" si="4"/>
        <v>13225.7284</v>
      </c>
      <c r="R12" s="12">
        <f t="shared" si="17"/>
        <v>91.79303957661898</v>
      </c>
      <c r="S12" s="11">
        <f t="shared" si="18"/>
        <v>45.89651978830949</v>
      </c>
      <c r="T12" s="41">
        <v>2500</v>
      </c>
      <c r="U12" s="41">
        <f t="shared" si="19"/>
        <v>1250</v>
      </c>
      <c r="V12" s="12">
        <v>879.0994</v>
      </c>
      <c r="W12" s="12">
        <f t="shared" si="20"/>
        <v>70.327952</v>
      </c>
      <c r="X12" s="11">
        <f t="shared" si="21"/>
        <v>35.163976</v>
      </c>
      <c r="Y12" s="41">
        <v>4750</v>
      </c>
      <c r="Z12" s="41">
        <f t="shared" si="22"/>
        <v>2375</v>
      </c>
      <c r="AA12" s="12">
        <v>1531.7772</v>
      </c>
      <c r="AB12" s="12">
        <f t="shared" si="23"/>
        <v>64.49588210526316</v>
      </c>
      <c r="AC12" s="11">
        <f t="shared" si="24"/>
        <v>32.24794105263158</v>
      </c>
      <c r="AD12" s="41">
        <v>26316.408</v>
      </c>
      <c r="AE12" s="41">
        <f t="shared" si="25"/>
        <v>13158.204000000002</v>
      </c>
      <c r="AF12" s="41">
        <v>12346.629</v>
      </c>
      <c r="AG12" s="12">
        <f t="shared" si="26"/>
        <v>93.83217496855953</v>
      </c>
      <c r="AH12" s="11">
        <f t="shared" si="27"/>
        <v>46.91608748427977</v>
      </c>
      <c r="AI12" s="41">
        <v>5690</v>
      </c>
      <c r="AJ12" s="41">
        <f t="shared" si="28"/>
        <v>2845</v>
      </c>
      <c r="AK12" s="12">
        <v>2848.9465</v>
      </c>
      <c r="AL12" s="12">
        <f t="shared" si="29"/>
        <v>100.13871704745168</v>
      </c>
      <c r="AM12" s="11">
        <f t="shared" si="30"/>
        <v>50.06935852372584</v>
      </c>
      <c r="AN12" s="13">
        <v>1000</v>
      </c>
      <c r="AO12" s="13">
        <f t="shared" si="31"/>
        <v>500</v>
      </c>
      <c r="AP12" s="12">
        <v>222</v>
      </c>
      <c r="AQ12" s="12">
        <f>AP12/AO12*100</f>
        <v>44.4</v>
      </c>
      <c r="AR12" s="11">
        <f>AP12/AN12*100</f>
        <v>22.2</v>
      </c>
      <c r="AS12" s="13">
        <v>0</v>
      </c>
      <c r="AT12" s="13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140461</v>
      </c>
      <c r="AZ12" s="11">
        <f t="shared" si="32"/>
        <v>70230.5</v>
      </c>
      <c r="BA12" s="11">
        <v>70230.5</v>
      </c>
      <c r="BB12" s="14">
        <v>3734</v>
      </c>
      <c r="BC12" s="14">
        <f t="shared" si="33"/>
        <v>1867</v>
      </c>
      <c r="BD12" s="14">
        <v>1557.1</v>
      </c>
      <c r="BE12" s="42">
        <v>0</v>
      </c>
      <c r="BF12" s="42">
        <v>0</v>
      </c>
      <c r="BG12" s="42">
        <v>0</v>
      </c>
      <c r="BH12" s="42">
        <v>0</v>
      </c>
      <c r="BI12" s="42">
        <v>0</v>
      </c>
      <c r="BJ12" s="42">
        <v>0</v>
      </c>
      <c r="BK12" s="42">
        <v>0</v>
      </c>
      <c r="BL12" s="42">
        <v>0</v>
      </c>
      <c r="BM12" s="42">
        <v>0</v>
      </c>
      <c r="BN12" s="12">
        <f t="shared" si="5"/>
        <v>12267</v>
      </c>
      <c r="BO12" s="12">
        <f t="shared" si="5"/>
        <v>6133.5</v>
      </c>
      <c r="BP12" s="12">
        <f t="shared" si="6"/>
        <v>1256.477</v>
      </c>
      <c r="BQ12" s="12">
        <f t="shared" si="34"/>
        <v>20.485481372788783</v>
      </c>
      <c r="BR12" s="11">
        <f t="shared" si="35"/>
        <v>10.242740686394392</v>
      </c>
      <c r="BS12" s="41">
        <v>2267</v>
      </c>
      <c r="BT12" s="41">
        <f t="shared" si="36"/>
        <v>1133.5</v>
      </c>
      <c r="BU12" s="12">
        <v>678.277</v>
      </c>
      <c r="BV12" s="11">
        <v>0</v>
      </c>
      <c r="BW12" s="11">
        <v>0</v>
      </c>
      <c r="BX12" s="12">
        <v>0</v>
      </c>
      <c r="BY12" s="11">
        <v>0</v>
      </c>
      <c r="BZ12" s="11">
        <v>0</v>
      </c>
      <c r="CA12" s="11">
        <v>0</v>
      </c>
      <c r="CB12" s="41">
        <v>10000</v>
      </c>
      <c r="CC12" s="41">
        <f t="shared" si="37"/>
        <v>5000</v>
      </c>
      <c r="CD12" s="11">
        <v>578.2</v>
      </c>
      <c r="CE12" s="11">
        <v>0</v>
      </c>
      <c r="CF12" s="11">
        <v>0</v>
      </c>
      <c r="CG12" s="11">
        <v>0</v>
      </c>
      <c r="CH12" s="11">
        <v>5354.1</v>
      </c>
      <c r="CI12" s="11">
        <f t="shared" si="38"/>
        <v>2677.05</v>
      </c>
      <c r="CJ12" s="47">
        <v>1978.81</v>
      </c>
      <c r="CK12" s="41">
        <v>0</v>
      </c>
      <c r="CL12" s="41">
        <v>0</v>
      </c>
      <c r="CM12" s="11">
        <v>0</v>
      </c>
      <c r="CN12" s="41">
        <v>25950</v>
      </c>
      <c r="CO12" s="41">
        <f t="shared" si="39"/>
        <v>12975</v>
      </c>
      <c r="CP12" s="11">
        <v>11833.222</v>
      </c>
      <c r="CQ12" s="11">
        <v>10000</v>
      </c>
      <c r="CR12" s="11">
        <f t="shared" si="40"/>
        <v>5000</v>
      </c>
      <c r="CS12" s="11">
        <v>3693.582</v>
      </c>
      <c r="CT12" s="41">
        <v>0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11">
        <v>2000</v>
      </c>
      <c r="DD12" s="11">
        <f t="shared" si="41"/>
        <v>1000</v>
      </c>
      <c r="DE12" s="11">
        <v>824.18</v>
      </c>
      <c r="DF12" s="11">
        <v>0</v>
      </c>
      <c r="DG12" s="12">
        <f t="shared" si="7"/>
        <v>230022.508</v>
      </c>
      <c r="DH12" s="12">
        <f t="shared" si="7"/>
        <v>115011.254</v>
      </c>
      <c r="DI12" s="12">
        <f t="shared" si="8"/>
        <v>105508.74109999998</v>
      </c>
      <c r="DJ12" s="11">
        <v>0</v>
      </c>
      <c r="DK12" s="11">
        <v>0</v>
      </c>
      <c r="DL12" s="11">
        <v>0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  <c r="DU12" s="11">
        <v>0</v>
      </c>
      <c r="DV12" s="11">
        <v>0</v>
      </c>
      <c r="DW12" s="11">
        <v>0</v>
      </c>
      <c r="DX12" s="11">
        <v>0</v>
      </c>
      <c r="DY12" s="11">
        <v>0</v>
      </c>
      <c r="DZ12" s="11">
        <v>0</v>
      </c>
      <c r="EA12" s="11">
        <v>0</v>
      </c>
      <c r="EB12" s="11"/>
      <c r="EC12" s="12">
        <f t="shared" si="9"/>
        <v>0</v>
      </c>
      <c r="ED12" s="12">
        <v>0</v>
      </c>
      <c r="EE12" s="12">
        <f t="shared" si="10"/>
        <v>0</v>
      </c>
    </row>
    <row r="13" spans="1:135" s="15" customFormat="1" ht="20.25" customHeight="1">
      <c r="A13" s="22">
        <v>4</v>
      </c>
      <c r="B13" s="43" t="s">
        <v>59</v>
      </c>
      <c r="C13" s="44">
        <v>16226.7244</v>
      </c>
      <c r="D13" s="44">
        <v>45751.3656</v>
      </c>
      <c r="E13" s="28">
        <f t="shared" si="11"/>
        <v>265330</v>
      </c>
      <c r="F13" s="28">
        <f t="shared" si="12"/>
        <v>132665</v>
      </c>
      <c r="G13" s="12">
        <f t="shared" si="0"/>
        <v>127291.075</v>
      </c>
      <c r="H13" s="12">
        <f t="shared" si="13"/>
        <v>95.94925187502355</v>
      </c>
      <c r="I13" s="12">
        <f t="shared" si="14"/>
        <v>47.974625937511775</v>
      </c>
      <c r="J13" s="12">
        <f t="shared" si="1"/>
        <v>171918.2</v>
      </c>
      <c r="K13" s="12">
        <f t="shared" si="1"/>
        <v>85959.1</v>
      </c>
      <c r="L13" s="12">
        <f t="shared" si="2"/>
        <v>80585.07499999998</v>
      </c>
      <c r="M13" s="12">
        <f t="shared" si="15"/>
        <v>93.7481604623594</v>
      </c>
      <c r="N13" s="12">
        <f t="shared" si="16"/>
        <v>46.8740802311797</v>
      </c>
      <c r="O13" s="12">
        <f t="shared" si="3"/>
        <v>12110</v>
      </c>
      <c r="P13" s="12">
        <f t="shared" si="3"/>
        <v>6055</v>
      </c>
      <c r="Q13" s="12">
        <f t="shared" si="4"/>
        <v>4290.76</v>
      </c>
      <c r="R13" s="12">
        <f t="shared" si="17"/>
        <v>70.86308835672997</v>
      </c>
      <c r="S13" s="11">
        <f t="shared" si="18"/>
        <v>35.43154417836499</v>
      </c>
      <c r="T13" s="41">
        <v>450</v>
      </c>
      <c r="U13" s="41">
        <f t="shared" si="19"/>
        <v>225</v>
      </c>
      <c r="V13" s="12">
        <v>116.301</v>
      </c>
      <c r="W13" s="12">
        <f t="shared" si="20"/>
        <v>51.68933333333333</v>
      </c>
      <c r="X13" s="11">
        <f t="shared" si="21"/>
        <v>25.844666666666665</v>
      </c>
      <c r="Y13" s="41">
        <v>10580</v>
      </c>
      <c r="Z13" s="41">
        <f t="shared" si="22"/>
        <v>5290</v>
      </c>
      <c r="AA13" s="12">
        <v>3891.275</v>
      </c>
      <c r="AB13" s="12">
        <f t="shared" si="23"/>
        <v>73.55907372400756</v>
      </c>
      <c r="AC13" s="11">
        <f t="shared" si="24"/>
        <v>36.77953686200378</v>
      </c>
      <c r="AD13" s="41">
        <v>11660</v>
      </c>
      <c r="AE13" s="41">
        <f t="shared" si="25"/>
        <v>5830</v>
      </c>
      <c r="AF13" s="41">
        <v>4174.459</v>
      </c>
      <c r="AG13" s="12">
        <f t="shared" si="26"/>
        <v>71.6030703259005</v>
      </c>
      <c r="AH13" s="11">
        <f t="shared" si="27"/>
        <v>35.80153516295025</v>
      </c>
      <c r="AI13" s="41">
        <v>750</v>
      </c>
      <c r="AJ13" s="41">
        <f t="shared" si="28"/>
        <v>375</v>
      </c>
      <c r="AK13" s="12">
        <v>348.85</v>
      </c>
      <c r="AL13" s="12">
        <f t="shared" si="29"/>
        <v>93.02666666666667</v>
      </c>
      <c r="AM13" s="11">
        <f t="shared" si="30"/>
        <v>46.513333333333335</v>
      </c>
      <c r="AN13" s="13">
        <v>0</v>
      </c>
      <c r="AO13" s="13">
        <f t="shared" si="31"/>
        <v>0</v>
      </c>
      <c r="AP13" s="12">
        <v>0</v>
      </c>
      <c r="AQ13" s="12">
        <v>0</v>
      </c>
      <c r="AR13" s="12">
        <v>0</v>
      </c>
      <c r="AS13" s="13">
        <v>0</v>
      </c>
      <c r="AT13" s="13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93411.8</v>
      </c>
      <c r="AZ13" s="11">
        <f t="shared" si="32"/>
        <v>46705.9</v>
      </c>
      <c r="BA13" s="11">
        <v>46706</v>
      </c>
      <c r="BB13" s="14">
        <v>0</v>
      </c>
      <c r="BC13" s="14">
        <f t="shared" si="33"/>
        <v>0</v>
      </c>
      <c r="BD13" s="14">
        <v>0</v>
      </c>
      <c r="BE13" s="42">
        <v>0</v>
      </c>
      <c r="BF13" s="42">
        <v>0</v>
      </c>
      <c r="BG13" s="42">
        <v>0</v>
      </c>
      <c r="BH13" s="42">
        <v>0</v>
      </c>
      <c r="BI13" s="42">
        <v>0</v>
      </c>
      <c r="BJ13" s="42">
        <v>0</v>
      </c>
      <c r="BK13" s="42">
        <v>0</v>
      </c>
      <c r="BL13" s="42">
        <v>0</v>
      </c>
      <c r="BM13" s="42">
        <v>0</v>
      </c>
      <c r="BN13" s="12">
        <f t="shared" si="5"/>
        <v>136478.2</v>
      </c>
      <c r="BO13" s="12">
        <f t="shared" si="5"/>
        <v>68239.1</v>
      </c>
      <c r="BP13" s="12">
        <f t="shared" si="6"/>
        <v>68141.84</v>
      </c>
      <c r="BQ13" s="12">
        <f t="shared" si="34"/>
        <v>99.85747174273986</v>
      </c>
      <c r="BR13" s="11">
        <f t="shared" si="35"/>
        <v>49.92873587136993</v>
      </c>
      <c r="BS13" s="41">
        <v>136478.2</v>
      </c>
      <c r="BT13" s="41">
        <f t="shared" si="36"/>
        <v>68239.1</v>
      </c>
      <c r="BU13" s="12">
        <v>68141.84</v>
      </c>
      <c r="BV13" s="11">
        <v>0</v>
      </c>
      <c r="BW13" s="11">
        <v>0</v>
      </c>
      <c r="BX13" s="12">
        <v>0</v>
      </c>
      <c r="BY13" s="11">
        <v>0</v>
      </c>
      <c r="BZ13" s="11">
        <v>0</v>
      </c>
      <c r="CA13" s="11">
        <v>0</v>
      </c>
      <c r="CB13" s="41">
        <v>0</v>
      </c>
      <c r="CC13" s="41">
        <f t="shared" si="37"/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v>0</v>
      </c>
      <c r="CI13" s="11">
        <f t="shared" si="38"/>
        <v>0</v>
      </c>
      <c r="CJ13" s="47">
        <v>0</v>
      </c>
      <c r="CK13" s="41">
        <v>0</v>
      </c>
      <c r="CL13" s="41">
        <v>0</v>
      </c>
      <c r="CM13" s="11">
        <v>0</v>
      </c>
      <c r="CN13" s="41">
        <v>4250</v>
      </c>
      <c r="CO13" s="41">
        <f t="shared" si="39"/>
        <v>2125</v>
      </c>
      <c r="CP13" s="11">
        <v>980.45</v>
      </c>
      <c r="CQ13" s="11">
        <v>1950</v>
      </c>
      <c r="CR13" s="11">
        <f t="shared" si="40"/>
        <v>975</v>
      </c>
      <c r="CS13" s="11">
        <v>288.95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11">
        <v>7750</v>
      </c>
      <c r="DD13" s="11">
        <f t="shared" si="41"/>
        <v>3875</v>
      </c>
      <c r="DE13" s="11">
        <v>2931.9</v>
      </c>
      <c r="DF13" s="11">
        <v>0</v>
      </c>
      <c r="DG13" s="12">
        <f t="shared" si="7"/>
        <v>265330</v>
      </c>
      <c r="DH13" s="12">
        <f t="shared" si="7"/>
        <v>132665</v>
      </c>
      <c r="DI13" s="12">
        <f t="shared" si="8"/>
        <v>127291.075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v>0</v>
      </c>
      <c r="DY13" s="11">
        <v>0</v>
      </c>
      <c r="DZ13" s="11">
        <v>0</v>
      </c>
      <c r="EA13" s="11">
        <v>0</v>
      </c>
      <c r="EB13" s="11"/>
      <c r="EC13" s="12">
        <f t="shared" si="9"/>
        <v>0</v>
      </c>
      <c r="ED13" s="12">
        <v>0</v>
      </c>
      <c r="EE13" s="12">
        <f t="shared" si="10"/>
        <v>0</v>
      </c>
    </row>
    <row r="14" spans="1:135" s="15" customFormat="1" ht="20.25" customHeight="1">
      <c r="A14" s="22">
        <v>5</v>
      </c>
      <c r="B14" s="43" t="s">
        <v>60</v>
      </c>
      <c r="C14" s="46">
        <v>21168.4367</v>
      </c>
      <c r="D14" s="46">
        <v>25083.5337</v>
      </c>
      <c r="E14" s="28">
        <f t="shared" si="11"/>
        <v>341006.39999999997</v>
      </c>
      <c r="F14" s="28">
        <f t="shared" si="12"/>
        <v>170503.19999999998</v>
      </c>
      <c r="G14" s="12">
        <f t="shared" si="0"/>
        <v>160879.616</v>
      </c>
      <c r="H14" s="12">
        <f t="shared" si="13"/>
        <v>94.35577514087714</v>
      </c>
      <c r="I14" s="12">
        <f t="shared" si="14"/>
        <v>47.17788757043857</v>
      </c>
      <c r="J14" s="12">
        <f t="shared" si="1"/>
        <v>97407</v>
      </c>
      <c r="K14" s="12">
        <f t="shared" si="1"/>
        <v>48703.5</v>
      </c>
      <c r="L14" s="12">
        <f t="shared" si="2"/>
        <v>39215.516</v>
      </c>
      <c r="M14" s="12">
        <f t="shared" si="15"/>
        <v>80.51888673298635</v>
      </c>
      <c r="N14" s="12">
        <f t="shared" si="16"/>
        <v>40.25944336649317</v>
      </c>
      <c r="O14" s="12">
        <f t="shared" si="3"/>
        <v>34147</v>
      </c>
      <c r="P14" s="12">
        <f t="shared" si="3"/>
        <v>17073.5</v>
      </c>
      <c r="Q14" s="12">
        <f t="shared" si="4"/>
        <v>14205.027999999998</v>
      </c>
      <c r="R14" s="12">
        <f t="shared" si="17"/>
        <v>83.19927372829238</v>
      </c>
      <c r="S14" s="11">
        <f t="shared" si="18"/>
        <v>41.59963686414619</v>
      </c>
      <c r="T14" s="41">
        <v>2997</v>
      </c>
      <c r="U14" s="41">
        <f t="shared" si="19"/>
        <v>1498.5</v>
      </c>
      <c r="V14" s="12">
        <v>1041.674</v>
      </c>
      <c r="W14" s="12">
        <f t="shared" si="20"/>
        <v>69.51444778111444</v>
      </c>
      <c r="X14" s="11">
        <f t="shared" si="21"/>
        <v>34.75722389055722</v>
      </c>
      <c r="Y14" s="41">
        <v>19990</v>
      </c>
      <c r="Z14" s="41">
        <f t="shared" si="22"/>
        <v>9995</v>
      </c>
      <c r="AA14" s="12">
        <v>7065.347</v>
      </c>
      <c r="AB14" s="12">
        <f t="shared" si="23"/>
        <v>70.68881440720361</v>
      </c>
      <c r="AC14" s="11">
        <f t="shared" si="24"/>
        <v>35.344407203601804</v>
      </c>
      <c r="AD14" s="41">
        <v>31150</v>
      </c>
      <c r="AE14" s="41">
        <f t="shared" si="25"/>
        <v>15575</v>
      </c>
      <c r="AF14" s="41">
        <v>13163.354</v>
      </c>
      <c r="AG14" s="12">
        <f t="shared" si="26"/>
        <v>84.5159165329053</v>
      </c>
      <c r="AH14" s="11">
        <f t="shared" si="27"/>
        <v>42.25795826645265</v>
      </c>
      <c r="AI14" s="41">
        <v>3200</v>
      </c>
      <c r="AJ14" s="41">
        <f t="shared" si="28"/>
        <v>1600</v>
      </c>
      <c r="AK14" s="12">
        <v>2344.063</v>
      </c>
      <c r="AL14" s="12">
        <f t="shared" si="29"/>
        <v>146.5039375</v>
      </c>
      <c r="AM14" s="11">
        <f t="shared" si="30"/>
        <v>73.25196875</v>
      </c>
      <c r="AN14" s="13">
        <v>0</v>
      </c>
      <c r="AO14" s="13">
        <f t="shared" si="31"/>
        <v>0</v>
      </c>
      <c r="AP14" s="12">
        <v>0</v>
      </c>
      <c r="AQ14" s="12">
        <v>0</v>
      </c>
      <c r="AR14" s="12">
        <v>0</v>
      </c>
      <c r="AS14" s="13">
        <v>0</v>
      </c>
      <c r="AT14" s="13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241965.8</v>
      </c>
      <c r="AZ14" s="11">
        <f t="shared" si="32"/>
        <v>120982.9</v>
      </c>
      <c r="BA14" s="11">
        <v>120982.9</v>
      </c>
      <c r="BB14" s="14">
        <v>1633.6</v>
      </c>
      <c r="BC14" s="14">
        <f t="shared" si="33"/>
        <v>816.8</v>
      </c>
      <c r="BD14" s="14">
        <v>681.2</v>
      </c>
      <c r="BE14" s="42">
        <v>0</v>
      </c>
      <c r="BF14" s="42">
        <v>0</v>
      </c>
      <c r="BG14" s="42">
        <v>0</v>
      </c>
      <c r="BH14" s="42">
        <v>0</v>
      </c>
      <c r="BI14" s="42">
        <v>0</v>
      </c>
      <c r="BJ14" s="42">
        <v>0</v>
      </c>
      <c r="BK14" s="42">
        <v>0</v>
      </c>
      <c r="BL14" s="42">
        <v>0</v>
      </c>
      <c r="BM14" s="42">
        <v>0</v>
      </c>
      <c r="BN14" s="12">
        <f t="shared" si="5"/>
        <v>15510</v>
      </c>
      <c r="BO14" s="12">
        <f t="shared" si="5"/>
        <v>7755</v>
      </c>
      <c r="BP14" s="12">
        <f t="shared" si="6"/>
        <v>6777.608</v>
      </c>
      <c r="BQ14" s="12">
        <f t="shared" si="34"/>
        <v>87.39662153449387</v>
      </c>
      <c r="BR14" s="11">
        <f t="shared" si="35"/>
        <v>43.69831076724694</v>
      </c>
      <c r="BS14" s="41">
        <v>14330</v>
      </c>
      <c r="BT14" s="41">
        <f t="shared" si="36"/>
        <v>7165</v>
      </c>
      <c r="BU14" s="12">
        <v>6197.608</v>
      </c>
      <c r="BV14" s="11">
        <v>0</v>
      </c>
      <c r="BW14" s="11">
        <v>0</v>
      </c>
      <c r="BX14" s="12">
        <v>0</v>
      </c>
      <c r="BY14" s="11">
        <v>0</v>
      </c>
      <c r="BZ14" s="11">
        <v>0</v>
      </c>
      <c r="CA14" s="11">
        <v>0</v>
      </c>
      <c r="CB14" s="41">
        <v>1180</v>
      </c>
      <c r="CC14" s="41">
        <f t="shared" si="37"/>
        <v>590</v>
      </c>
      <c r="CD14" s="11">
        <v>580</v>
      </c>
      <c r="CE14" s="11">
        <v>0</v>
      </c>
      <c r="CF14" s="11">
        <v>0</v>
      </c>
      <c r="CG14" s="11">
        <v>0</v>
      </c>
      <c r="CH14" s="11">
        <v>0</v>
      </c>
      <c r="CI14" s="11">
        <f t="shared" si="38"/>
        <v>0</v>
      </c>
      <c r="CJ14" s="47">
        <v>0</v>
      </c>
      <c r="CK14" s="41">
        <v>0</v>
      </c>
      <c r="CL14" s="41">
        <v>0</v>
      </c>
      <c r="CM14" s="11">
        <v>0</v>
      </c>
      <c r="CN14" s="41">
        <v>23060</v>
      </c>
      <c r="CO14" s="41">
        <f t="shared" si="39"/>
        <v>11530</v>
      </c>
      <c r="CP14" s="11">
        <v>7133.07</v>
      </c>
      <c r="CQ14" s="11">
        <v>5120</v>
      </c>
      <c r="CR14" s="11">
        <f t="shared" si="40"/>
        <v>2560</v>
      </c>
      <c r="CS14" s="11">
        <v>1789.1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11">
        <v>1500</v>
      </c>
      <c r="DD14" s="11">
        <f t="shared" si="41"/>
        <v>750</v>
      </c>
      <c r="DE14" s="11">
        <v>1690.4</v>
      </c>
      <c r="DF14" s="11">
        <v>0</v>
      </c>
      <c r="DG14" s="12">
        <f t="shared" si="7"/>
        <v>341006.39999999997</v>
      </c>
      <c r="DH14" s="12">
        <f t="shared" si="7"/>
        <v>170503.19999999998</v>
      </c>
      <c r="DI14" s="12">
        <f t="shared" si="8"/>
        <v>160879.616</v>
      </c>
      <c r="DJ14" s="11">
        <v>0</v>
      </c>
      <c r="DK14" s="11">
        <v>0</v>
      </c>
      <c r="DL14" s="11">
        <v>0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1">
        <v>0</v>
      </c>
      <c r="DT14" s="11">
        <v>0</v>
      </c>
      <c r="DU14" s="11">
        <v>0</v>
      </c>
      <c r="DV14" s="11">
        <v>0</v>
      </c>
      <c r="DW14" s="11">
        <v>0</v>
      </c>
      <c r="DX14" s="11">
        <v>0</v>
      </c>
      <c r="DY14" s="11">
        <v>15060</v>
      </c>
      <c r="DZ14" s="11">
        <v>15060</v>
      </c>
      <c r="EA14" s="11">
        <v>15060</v>
      </c>
      <c r="EB14" s="11"/>
      <c r="EC14" s="12">
        <f t="shared" si="9"/>
        <v>15060</v>
      </c>
      <c r="ED14" s="12">
        <v>15060</v>
      </c>
      <c r="EE14" s="12">
        <f t="shared" si="10"/>
        <v>15060</v>
      </c>
    </row>
    <row r="15" spans="1:135" s="15" customFormat="1" ht="20.25" customHeight="1">
      <c r="A15" s="22">
        <v>6</v>
      </c>
      <c r="B15" s="43" t="s">
        <v>61</v>
      </c>
      <c r="C15" s="46">
        <v>11272.6692</v>
      </c>
      <c r="D15" s="46">
        <v>17117.0241</v>
      </c>
      <c r="E15" s="28">
        <f t="shared" si="11"/>
        <v>179045.4</v>
      </c>
      <c r="F15" s="28">
        <f t="shared" si="12"/>
        <v>89522.7</v>
      </c>
      <c r="G15" s="12">
        <f t="shared" si="0"/>
        <v>83920.8176</v>
      </c>
      <c r="H15" s="12">
        <f t="shared" si="13"/>
        <v>93.74250061716191</v>
      </c>
      <c r="I15" s="12">
        <f t="shared" si="14"/>
        <v>46.871250308580954</v>
      </c>
      <c r="J15" s="12">
        <f t="shared" si="1"/>
        <v>48600</v>
      </c>
      <c r="K15" s="12">
        <f t="shared" si="1"/>
        <v>24300</v>
      </c>
      <c r="L15" s="12">
        <f t="shared" si="2"/>
        <v>18698.1176</v>
      </c>
      <c r="M15" s="12">
        <f t="shared" si="15"/>
        <v>76.94698600823045</v>
      </c>
      <c r="N15" s="12">
        <f t="shared" si="16"/>
        <v>38.47349300411523</v>
      </c>
      <c r="O15" s="12">
        <f t="shared" si="3"/>
        <v>20100</v>
      </c>
      <c r="P15" s="12">
        <f t="shared" si="3"/>
        <v>10050</v>
      </c>
      <c r="Q15" s="12">
        <f t="shared" si="4"/>
        <v>8397.197</v>
      </c>
      <c r="R15" s="12">
        <f t="shared" si="17"/>
        <v>83.55419900497513</v>
      </c>
      <c r="S15" s="11">
        <f t="shared" si="18"/>
        <v>41.777099502487566</v>
      </c>
      <c r="T15" s="41">
        <v>500</v>
      </c>
      <c r="U15" s="41">
        <f t="shared" si="19"/>
        <v>250</v>
      </c>
      <c r="V15" s="12">
        <v>146.816</v>
      </c>
      <c r="W15" s="12">
        <f t="shared" si="20"/>
        <v>58.7264</v>
      </c>
      <c r="X15" s="11">
        <f t="shared" si="21"/>
        <v>29.3632</v>
      </c>
      <c r="Y15" s="41">
        <v>7000</v>
      </c>
      <c r="Z15" s="41">
        <f t="shared" si="22"/>
        <v>3500</v>
      </c>
      <c r="AA15" s="12">
        <v>3082.0436</v>
      </c>
      <c r="AB15" s="12">
        <f t="shared" si="23"/>
        <v>88.05838857142857</v>
      </c>
      <c r="AC15" s="11">
        <f t="shared" si="24"/>
        <v>44.02919428571428</v>
      </c>
      <c r="AD15" s="41">
        <v>19600</v>
      </c>
      <c r="AE15" s="41">
        <f t="shared" si="25"/>
        <v>9800</v>
      </c>
      <c r="AF15" s="41">
        <v>8250.381</v>
      </c>
      <c r="AG15" s="12">
        <f t="shared" si="26"/>
        <v>84.1875612244898</v>
      </c>
      <c r="AH15" s="11">
        <f t="shared" si="27"/>
        <v>42.0937806122449</v>
      </c>
      <c r="AI15" s="41">
        <v>800</v>
      </c>
      <c r="AJ15" s="41">
        <f t="shared" si="28"/>
        <v>400</v>
      </c>
      <c r="AK15" s="12">
        <v>582.5</v>
      </c>
      <c r="AL15" s="12">
        <f t="shared" si="29"/>
        <v>145.625</v>
      </c>
      <c r="AM15" s="11">
        <f t="shared" si="30"/>
        <v>72.8125</v>
      </c>
      <c r="AN15" s="13">
        <v>0</v>
      </c>
      <c r="AO15" s="13">
        <f t="shared" si="31"/>
        <v>0</v>
      </c>
      <c r="AP15" s="12">
        <v>0</v>
      </c>
      <c r="AQ15" s="12">
        <v>0</v>
      </c>
      <c r="AR15" s="12">
        <v>0</v>
      </c>
      <c r="AS15" s="13">
        <v>0</v>
      </c>
      <c r="AT15" s="13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130445.4</v>
      </c>
      <c r="AZ15" s="11">
        <f t="shared" si="32"/>
        <v>65222.7</v>
      </c>
      <c r="BA15" s="11">
        <v>65222.7</v>
      </c>
      <c r="BB15" s="14">
        <v>0</v>
      </c>
      <c r="BC15" s="14">
        <f t="shared" si="33"/>
        <v>0</v>
      </c>
      <c r="BD15" s="14">
        <v>0</v>
      </c>
      <c r="BE15" s="42">
        <v>0</v>
      </c>
      <c r="BF15" s="42">
        <v>0</v>
      </c>
      <c r="BG15" s="42">
        <v>0</v>
      </c>
      <c r="BH15" s="42">
        <v>0</v>
      </c>
      <c r="BI15" s="42">
        <v>0</v>
      </c>
      <c r="BJ15" s="42">
        <v>0</v>
      </c>
      <c r="BK15" s="42">
        <v>0</v>
      </c>
      <c r="BL15" s="42">
        <v>0</v>
      </c>
      <c r="BM15" s="42">
        <v>0</v>
      </c>
      <c r="BN15" s="12">
        <f t="shared" si="5"/>
        <v>2200</v>
      </c>
      <c r="BO15" s="12">
        <f t="shared" si="5"/>
        <v>1100</v>
      </c>
      <c r="BP15" s="12">
        <f t="shared" si="6"/>
        <v>1232.034</v>
      </c>
      <c r="BQ15" s="12">
        <f t="shared" si="34"/>
        <v>112.0030909090909</v>
      </c>
      <c r="BR15" s="11">
        <f t="shared" si="35"/>
        <v>56.00154545454545</v>
      </c>
      <c r="BS15" s="41">
        <v>2200</v>
      </c>
      <c r="BT15" s="41">
        <f t="shared" si="36"/>
        <v>1100</v>
      </c>
      <c r="BU15" s="12">
        <v>1232.034</v>
      </c>
      <c r="BV15" s="11">
        <v>0</v>
      </c>
      <c r="BW15" s="11">
        <v>0</v>
      </c>
      <c r="BX15" s="12">
        <v>0</v>
      </c>
      <c r="BY15" s="11">
        <v>0</v>
      </c>
      <c r="BZ15" s="11">
        <v>0</v>
      </c>
      <c r="CA15" s="11">
        <v>0</v>
      </c>
      <c r="CB15" s="41">
        <v>0</v>
      </c>
      <c r="CC15" s="41">
        <f t="shared" si="37"/>
        <v>0</v>
      </c>
      <c r="CD15" s="11">
        <v>0</v>
      </c>
      <c r="CE15" s="11">
        <v>0</v>
      </c>
      <c r="CF15" s="11">
        <v>0</v>
      </c>
      <c r="CG15" s="11">
        <v>0</v>
      </c>
      <c r="CH15" s="11">
        <v>0</v>
      </c>
      <c r="CI15" s="11">
        <f t="shared" si="38"/>
        <v>0</v>
      </c>
      <c r="CJ15" s="47">
        <v>0</v>
      </c>
      <c r="CK15" s="41">
        <v>0</v>
      </c>
      <c r="CL15" s="41">
        <v>0</v>
      </c>
      <c r="CM15" s="11">
        <v>0</v>
      </c>
      <c r="CN15" s="41">
        <v>18500</v>
      </c>
      <c r="CO15" s="41">
        <f t="shared" si="39"/>
        <v>9250</v>
      </c>
      <c r="CP15" s="11">
        <v>5278.643</v>
      </c>
      <c r="CQ15" s="11">
        <v>5500</v>
      </c>
      <c r="CR15" s="11">
        <f t="shared" si="40"/>
        <v>2750</v>
      </c>
      <c r="CS15" s="11">
        <v>1295.82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11">
        <v>0</v>
      </c>
      <c r="DD15" s="11">
        <f t="shared" si="41"/>
        <v>0</v>
      </c>
      <c r="DE15" s="11">
        <v>125.7</v>
      </c>
      <c r="DF15" s="11">
        <v>0</v>
      </c>
      <c r="DG15" s="12">
        <f t="shared" si="7"/>
        <v>179045.4</v>
      </c>
      <c r="DH15" s="12">
        <f t="shared" si="7"/>
        <v>89522.7</v>
      </c>
      <c r="DI15" s="12">
        <f t="shared" si="8"/>
        <v>83920.8176</v>
      </c>
      <c r="DJ15" s="11">
        <v>0</v>
      </c>
      <c r="DK15" s="11">
        <v>0</v>
      </c>
      <c r="DL15" s="11">
        <v>0</v>
      </c>
      <c r="DM15" s="11"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v>0</v>
      </c>
      <c r="DS15" s="11">
        <v>0</v>
      </c>
      <c r="DT15" s="11">
        <v>0</v>
      </c>
      <c r="DU15" s="11">
        <v>0</v>
      </c>
      <c r="DV15" s="11">
        <v>0</v>
      </c>
      <c r="DW15" s="11">
        <v>0</v>
      </c>
      <c r="DX15" s="11">
        <v>0</v>
      </c>
      <c r="DY15" s="11">
        <v>0</v>
      </c>
      <c r="DZ15" s="11">
        <v>0</v>
      </c>
      <c r="EA15" s="11">
        <v>0</v>
      </c>
      <c r="EB15" s="11"/>
      <c r="EC15" s="12">
        <f t="shared" si="9"/>
        <v>0</v>
      </c>
      <c r="ED15" s="12">
        <v>0</v>
      </c>
      <c r="EE15" s="12">
        <f t="shared" si="10"/>
        <v>0</v>
      </c>
    </row>
    <row r="16" spans="1:135" s="15" customFormat="1" ht="20.25" customHeight="1">
      <c r="A16" s="22">
        <v>7</v>
      </c>
      <c r="B16" s="43" t="s">
        <v>62</v>
      </c>
      <c r="C16" s="46">
        <v>6367.469400000001</v>
      </c>
      <c r="D16" s="46">
        <v>22663.277599999998</v>
      </c>
      <c r="E16" s="28">
        <f t="shared" si="11"/>
        <v>209368.3</v>
      </c>
      <c r="F16" s="28">
        <f t="shared" si="12"/>
        <v>106321.17099999999</v>
      </c>
      <c r="G16" s="12">
        <f t="shared" si="0"/>
        <v>95197.73439999999</v>
      </c>
      <c r="H16" s="12">
        <f t="shared" si="13"/>
        <v>89.53789118819995</v>
      </c>
      <c r="I16" s="12">
        <f t="shared" si="14"/>
        <v>45.469029647754695</v>
      </c>
      <c r="J16" s="12">
        <f t="shared" si="1"/>
        <v>54723</v>
      </c>
      <c r="K16" s="12">
        <f t="shared" si="1"/>
        <v>28998.521</v>
      </c>
      <c r="L16" s="12">
        <f t="shared" si="2"/>
        <v>17697.8524</v>
      </c>
      <c r="M16" s="12">
        <f t="shared" si="15"/>
        <v>61.03018978105814</v>
      </c>
      <c r="N16" s="12">
        <f t="shared" si="16"/>
        <v>32.34079345065146</v>
      </c>
      <c r="O16" s="12">
        <f t="shared" si="3"/>
        <v>20073</v>
      </c>
      <c r="P16" s="12">
        <f t="shared" si="3"/>
        <v>10036.5</v>
      </c>
      <c r="Q16" s="12">
        <f t="shared" si="4"/>
        <v>7232.044</v>
      </c>
      <c r="R16" s="12">
        <f t="shared" si="17"/>
        <v>72.05743037911623</v>
      </c>
      <c r="S16" s="11">
        <f t="shared" si="18"/>
        <v>36.02871518955811</v>
      </c>
      <c r="T16" s="41">
        <v>300</v>
      </c>
      <c r="U16" s="41">
        <f t="shared" si="19"/>
        <v>150</v>
      </c>
      <c r="V16" s="12">
        <v>57.945</v>
      </c>
      <c r="W16" s="12">
        <f t="shared" si="20"/>
        <v>38.629999999999995</v>
      </c>
      <c r="X16" s="11">
        <f t="shared" si="21"/>
        <v>19.314999999999998</v>
      </c>
      <c r="Y16" s="41">
        <v>9800</v>
      </c>
      <c r="Z16" s="41">
        <f t="shared" si="22"/>
        <v>4900</v>
      </c>
      <c r="AA16" s="12">
        <v>3735.9814</v>
      </c>
      <c r="AB16" s="12">
        <f t="shared" si="23"/>
        <v>76.24451836734694</v>
      </c>
      <c r="AC16" s="11">
        <f t="shared" si="24"/>
        <v>38.12225918367347</v>
      </c>
      <c r="AD16" s="41">
        <v>19773</v>
      </c>
      <c r="AE16" s="41">
        <f t="shared" si="25"/>
        <v>9886.5</v>
      </c>
      <c r="AF16" s="41">
        <v>7174.099</v>
      </c>
      <c r="AG16" s="12">
        <f t="shared" si="26"/>
        <v>72.56459818945025</v>
      </c>
      <c r="AH16" s="11">
        <f t="shared" si="27"/>
        <v>36.282299094725126</v>
      </c>
      <c r="AI16" s="41">
        <v>850</v>
      </c>
      <c r="AJ16" s="41">
        <f t="shared" si="28"/>
        <v>425</v>
      </c>
      <c r="AK16" s="12">
        <v>358</v>
      </c>
      <c r="AL16" s="12">
        <f t="shared" si="29"/>
        <v>84.23529411764706</v>
      </c>
      <c r="AM16" s="11">
        <f t="shared" si="30"/>
        <v>42.11764705882353</v>
      </c>
      <c r="AN16" s="13">
        <v>0</v>
      </c>
      <c r="AO16" s="13">
        <f t="shared" si="31"/>
        <v>0</v>
      </c>
      <c r="AP16" s="12">
        <v>0</v>
      </c>
      <c r="AQ16" s="12">
        <v>0</v>
      </c>
      <c r="AR16" s="12">
        <v>0</v>
      </c>
      <c r="AS16" s="13">
        <v>0</v>
      </c>
      <c r="AT16" s="13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154645.3</v>
      </c>
      <c r="AZ16" s="11">
        <f t="shared" si="32"/>
        <v>77322.65</v>
      </c>
      <c r="BA16" s="11">
        <v>77499.882</v>
      </c>
      <c r="BB16" s="14">
        <v>0</v>
      </c>
      <c r="BC16" s="14">
        <f t="shared" si="33"/>
        <v>0</v>
      </c>
      <c r="BD16" s="14">
        <v>0</v>
      </c>
      <c r="BE16" s="42">
        <v>0</v>
      </c>
      <c r="BF16" s="42">
        <v>0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v>0</v>
      </c>
      <c r="BM16" s="42">
        <v>0</v>
      </c>
      <c r="BN16" s="12">
        <f t="shared" si="5"/>
        <v>15000</v>
      </c>
      <c r="BO16" s="12">
        <f t="shared" si="5"/>
        <v>9137.021</v>
      </c>
      <c r="BP16" s="12">
        <f t="shared" si="6"/>
        <v>4565.051</v>
      </c>
      <c r="BQ16" s="12">
        <f t="shared" si="34"/>
        <v>49.962137550083334</v>
      </c>
      <c r="BR16" s="11">
        <f t="shared" si="35"/>
        <v>30.43367333333333</v>
      </c>
      <c r="BS16" s="41">
        <v>15000</v>
      </c>
      <c r="BT16" s="41">
        <f t="shared" si="36"/>
        <v>7500</v>
      </c>
      <c r="BU16" s="12">
        <v>2920.73</v>
      </c>
      <c r="BV16" s="11">
        <v>0</v>
      </c>
      <c r="BW16" s="11">
        <v>1637.021</v>
      </c>
      <c r="BX16" s="12">
        <v>1637.021</v>
      </c>
      <c r="BY16" s="11">
        <v>0</v>
      </c>
      <c r="BZ16" s="11">
        <v>0</v>
      </c>
      <c r="CA16" s="11">
        <v>0</v>
      </c>
      <c r="CB16" s="41">
        <v>0</v>
      </c>
      <c r="CC16" s="41">
        <f t="shared" si="37"/>
        <v>0</v>
      </c>
      <c r="CD16" s="11">
        <v>7.3</v>
      </c>
      <c r="CE16" s="11">
        <v>0</v>
      </c>
      <c r="CF16" s="11">
        <v>0</v>
      </c>
      <c r="CG16" s="11">
        <v>0</v>
      </c>
      <c r="CH16" s="11">
        <v>0</v>
      </c>
      <c r="CI16" s="11">
        <f t="shared" si="38"/>
        <v>0</v>
      </c>
      <c r="CJ16" s="47">
        <v>0</v>
      </c>
      <c r="CK16" s="41">
        <v>0</v>
      </c>
      <c r="CL16" s="41">
        <v>0</v>
      </c>
      <c r="CM16" s="11">
        <v>0</v>
      </c>
      <c r="CN16" s="41">
        <v>9000</v>
      </c>
      <c r="CO16" s="41">
        <f t="shared" si="39"/>
        <v>4500</v>
      </c>
      <c r="CP16" s="11">
        <v>501.55</v>
      </c>
      <c r="CQ16" s="11">
        <v>9000</v>
      </c>
      <c r="CR16" s="11">
        <f t="shared" si="40"/>
        <v>4500</v>
      </c>
      <c r="CS16" s="11">
        <v>501.55</v>
      </c>
      <c r="CT16" s="41">
        <v>0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11">
        <v>0</v>
      </c>
      <c r="DD16" s="11">
        <f t="shared" si="41"/>
        <v>0</v>
      </c>
      <c r="DE16" s="11">
        <v>1305.226</v>
      </c>
      <c r="DF16" s="11">
        <v>0</v>
      </c>
      <c r="DG16" s="12">
        <f t="shared" si="7"/>
        <v>209368.3</v>
      </c>
      <c r="DH16" s="12">
        <f t="shared" si="7"/>
        <v>106321.17099999999</v>
      </c>
      <c r="DI16" s="12">
        <f t="shared" si="8"/>
        <v>95197.73439999999</v>
      </c>
      <c r="DJ16" s="11">
        <v>0</v>
      </c>
      <c r="DK16" s="11">
        <v>0</v>
      </c>
      <c r="DL16" s="11">
        <v>0</v>
      </c>
      <c r="DM16" s="11"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v>0</v>
      </c>
      <c r="DS16" s="11">
        <v>0</v>
      </c>
      <c r="DT16" s="11">
        <v>0</v>
      </c>
      <c r="DU16" s="11">
        <v>0</v>
      </c>
      <c r="DV16" s="11">
        <v>0</v>
      </c>
      <c r="DW16" s="11">
        <v>0</v>
      </c>
      <c r="DX16" s="11">
        <v>0</v>
      </c>
      <c r="DY16" s="24">
        <v>0</v>
      </c>
      <c r="DZ16" s="24">
        <v>0</v>
      </c>
      <c r="EA16" s="24">
        <v>0</v>
      </c>
      <c r="EB16" s="11"/>
      <c r="EC16" s="12">
        <f t="shared" si="9"/>
        <v>0</v>
      </c>
      <c r="ED16" s="12">
        <v>0</v>
      </c>
      <c r="EE16" s="12">
        <f t="shared" si="10"/>
        <v>0</v>
      </c>
    </row>
    <row r="17" spans="1:135" s="15" customFormat="1" ht="20.25" customHeight="1">
      <c r="A17" s="22">
        <v>8</v>
      </c>
      <c r="B17" s="43" t="s">
        <v>63</v>
      </c>
      <c r="C17" s="46">
        <v>4967.1992</v>
      </c>
      <c r="D17" s="46">
        <v>11469.2009</v>
      </c>
      <c r="E17" s="28">
        <f t="shared" si="11"/>
        <v>138908.3</v>
      </c>
      <c r="F17" s="28">
        <f t="shared" si="12"/>
        <v>69454.15</v>
      </c>
      <c r="G17" s="12">
        <f t="shared" si="0"/>
        <v>65155.771700000005</v>
      </c>
      <c r="H17" s="12">
        <f t="shared" si="13"/>
        <v>93.8112001946608</v>
      </c>
      <c r="I17" s="12">
        <f t="shared" si="14"/>
        <v>46.9056000973304</v>
      </c>
      <c r="J17" s="12">
        <f t="shared" si="1"/>
        <v>24008.8</v>
      </c>
      <c r="K17" s="12">
        <f t="shared" si="1"/>
        <v>12004.4</v>
      </c>
      <c r="L17" s="12">
        <f t="shared" si="2"/>
        <v>7705.9717</v>
      </c>
      <c r="M17" s="12">
        <f t="shared" si="15"/>
        <v>64.19289343907234</v>
      </c>
      <c r="N17" s="12">
        <f t="shared" si="16"/>
        <v>32.09644671953617</v>
      </c>
      <c r="O17" s="12">
        <f t="shared" si="3"/>
        <v>12566.7</v>
      </c>
      <c r="P17" s="12">
        <f t="shared" si="3"/>
        <v>6283.35</v>
      </c>
      <c r="Q17" s="12">
        <f t="shared" si="4"/>
        <v>4212.452</v>
      </c>
      <c r="R17" s="12">
        <f t="shared" si="17"/>
        <v>67.04149856366429</v>
      </c>
      <c r="S17" s="11">
        <f t="shared" si="18"/>
        <v>33.520749281832146</v>
      </c>
      <c r="T17" s="41">
        <v>444.2</v>
      </c>
      <c r="U17" s="41">
        <f t="shared" si="19"/>
        <v>222.1</v>
      </c>
      <c r="V17" s="12">
        <v>102.692</v>
      </c>
      <c r="W17" s="12">
        <f t="shared" si="20"/>
        <v>46.23683025664115</v>
      </c>
      <c r="X17" s="11">
        <f t="shared" si="21"/>
        <v>23.118415128320574</v>
      </c>
      <c r="Y17" s="41">
        <v>2464.1</v>
      </c>
      <c r="Z17" s="41">
        <f t="shared" si="22"/>
        <v>1232.05</v>
      </c>
      <c r="AA17" s="12">
        <v>712.876</v>
      </c>
      <c r="AB17" s="12">
        <f t="shared" si="23"/>
        <v>57.86096343492553</v>
      </c>
      <c r="AC17" s="11">
        <f t="shared" si="24"/>
        <v>28.930481717462765</v>
      </c>
      <c r="AD17" s="41">
        <v>12122.5</v>
      </c>
      <c r="AE17" s="41">
        <f t="shared" si="25"/>
        <v>6061.25</v>
      </c>
      <c r="AF17" s="41">
        <v>4109.76</v>
      </c>
      <c r="AG17" s="12">
        <f t="shared" si="26"/>
        <v>67.80383584244174</v>
      </c>
      <c r="AH17" s="11">
        <f t="shared" si="27"/>
        <v>33.90191792122087</v>
      </c>
      <c r="AI17" s="41">
        <v>228</v>
      </c>
      <c r="AJ17" s="41">
        <f t="shared" si="28"/>
        <v>114</v>
      </c>
      <c r="AK17" s="12">
        <v>30.2</v>
      </c>
      <c r="AL17" s="12">
        <f t="shared" si="29"/>
        <v>26.49122807017544</v>
      </c>
      <c r="AM17" s="11">
        <f t="shared" si="30"/>
        <v>13.24561403508772</v>
      </c>
      <c r="AN17" s="13">
        <v>0</v>
      </c>
      <c r="AO17" s="13">
        <f t="shared" si="31"/>
        <v>0</v>
      </c>
      <c r="AP17" s="12">
        <v>0</v>
      </c>
      <c r="AQ17" s="12">
        <v>0</v>
      </c>
      <c r="AR17" s="12">
        <v>0</v>
      </c>
      <c r="AS17" s="13">
        <v>0</v>
      </c>
      <c r="AT17" s="13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114899.5</v>
      </c>
      <c r="AZ17" s="11">
        <f t="shared" si="32"/>
        <v>57449.75</v>
      </c>
      <c r="BA17" s="11">
        <v>57449.8</v>
      </c>
      <c r="BB17" s="14">
        <v>0</v>
      </c>
      <c r="BC17" s="14">
        <f t="shared" si="33"/>
        <v>0</v>
      </c>
      <c r="BD17" s="14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12">
        <f t="shared" si="5"/>
        <v>1200</v>
      </c>
      <c r="BO17" s="12">
        <f t="shared" si="5"/>
        <v>600</v>
      </c>
      <c r="BP17" s="12">
        <f t="shared" si="6"/>
        <v>268.766</v>
      </c>
      <c r="BQ17" s="12">
        <f t="shared" si="34"/>
        <v>44.794333333333334</v>
      </c>
      <c r="BR17" s="11">
        <f t="shared" si="35"/>
        <v>22.397166666666667</v>
      </c>
      <c r="BS17" s="41">
        <v>1200</v>
      </c>
      <c r="BT17" s="41">
        <f t="shared" si="36"/>
        <v>600</v>
      </c>
      <c r="BU17" s="12">
        <v>268.766</v>
      </c>
      <c r="BV17" s="11">
        <v>0</v>
      </c>
      <c r="BW17" s="11">
        <v>0</v>
      </c>
      <c r="BX17" s="12">
        <v>0</v>
      </c>
      <c r="BY17" s="11">
        <v>0</v>
      </c>
      <c r="BZ17" s="11">
        <v>0</v>
      </c>
      <c r="CA17" s="11">
        <v>0</v>
      </c>
      <c r="CB17" s="41">
        <v>0</v>
      </c>
      <c r="CC17" s="41">
        <f t="shared" si="37"/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v>0</v>
      </c>
      <c r="CI17" s="11">
        <f t="shared" si="38"/>
        <v>0</v>
      </c>
      <c r="CJ17" s="47">
        <v>0</v>
      </c>
      <c r="CK17" s="41">
        <v>0</v>
      </c>
      <c r="CL17" s="41">
        <v>0</v>
      </c>
      <c r="CM17" s="11">
        <v>0</v>
      </c>
      <c r="CN17" s="41">
        <v>6950</v>
      </c>
      <c r="CO17" s="41">
        <f t="shared" si="39"/>
        <v>3475</v>
      </c>
      <c r="CP17" s="11">
        <v>2181.6777</v>
      </c>
      <c r="CQ17" s="11">
        <v>4750</v>
      </c>
      <c r="CR17" s="11">
        <f t="shared" si="40"/>
        <v>2375</v>
      </c>
      <c r="CS17" s="11">
        <v>1168.03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11">
        <v>600</v>
      </c>
      <c r="DD17" s="11">
        <f t="shared" si="41"/>
        <v>300</v>
      </c>
      <c r="DE17" s="11">
        <v>300</v>
      </c>
      <c r="DF17" s="11">
        <v>0</v>
      </c>
      <c r="DG17" s="12">
        <f t="shared" si="7"/>
        <v>138908.3</v>
      </c>
      <c r="DH17" s="12">
        <f t="shared" si="7"/>
        <v>69454.15</v>
      </c>
      <c r="DI17" s="12">
        <f t="shared" si="8"/>
        <v>65155.771700000005</v>
      </c>
      <c r="DJ17" s="11">
        <v>0</v>
      </c>
      <c r="DK17" s="11">
        <v>0</v>
      </c>
      <c r="DL17" s="11">
        <v>0</v>
      </c>
      <c r="DM17" s="11"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v>0</v>
      </c>
      <c r="DS17" s="11">
        <v>0</v>
      </c>
      <c r="DT17" s="11">
        <v>0</v>
      </c>
      <c r="DU17" s="11">
        <v>0</v>
      </c>
      <c r="DV17" s="11">
        <v>0</v>
      </c>
      <c r="DW17" s="11">
        <v>0</v>
      </c>
      <c r="DX17" s="11">
        <v>0</v>
      </c>
      <c r="DY17" s="11">
        <v>0</v>
      </c>
      <c r="DZ17" s="11">
        <v>0</v>
      </c>
      <c r="EA17" s="11">
        <v>0</v>
      </c>
      <c r="EB17" s="11"/>
      <c r="EC17" s="12">
        <f t="shared" si="9"/>
        <v>0</v>
      </c>
      <c r="ED17" s="12">
        <v>0</v>
      </c>
      <c r="EE17" s="12">
        <f t="shared" si="10"/>
        <v>0</v>
      </c>
    </row>
    <row r="18" spans="1:135" s="17" customFormat="1" ht="18.75" customHeight="1">
      <c r="A18" s="22"/>
      <c r="B18" s="19" t="s">
        <v>44</v>
      </c>
      <c r="C18" s="16">
        <f>SUM(C10:C17)</f>
        <v>329744.3364</v>
      </c>
      <c r="D18" s="16">
        <f>SUM(D10:D17)</f>
        <v>157004.03779999996</v>
      </c>
      <c r="E18" s="28">
        <f>DG18+EC18-DY18</f>
        <v>2084845.9204000002</v>
      </c>
      <c r="F18" s="28">
        <f>DH18+ED18-DZ18</f>
        <v>1046661.4412</v>
      </c>
      <c r="G18" s="16">
        <f>SUM(G10:G17)</f>
        <v>983365.5194</v>
      </c>
      <c r="H18" s="12">
        <f>G18/F18*100</f>
        <v>93.95258874470133</v>
      </c>
      <c r="I18" s="12">
        <f>G18/E18*100</f>
        <v>47.16729950054682</v>
      </c>
      <c r="J18" s="16">
        <f>SUM(J10:J17)</f>
        <v>926494.2204</v>
      </c>
      <c r="K18" s="16">
        <f>SUM(K10:K17)</f>
        <v>467485.5912000001</v>
      </c>
      <c r="L18" s="16">
        <f>SUM(L10:L17)</f>
        <v>407117.4174</v>
      </c>
      <c r="M18" s="12">
        <f>L18/K18*100</f>
        <v>87.08662364436954</v>
      </c>
      <c r="N18" s="12">
        <f>L18/J18*100</f>
        <v>43.94171150082654</v>
      </c>
      <c r="O18" s="25">
        <f>SUM(O10:O17)</f>
        <v>219474.468</v>
      </c>
      <c r="P18" s="25">
        <f>SUM(P10:P17)</f>
        <v>109737.23400000001</v>
      </c>
      <c r="Q18" s="25">
        <f>SUM(Q10:Q17)</f>
        <v>92758.39679999999</v>
      </c>
      <c r="R18" s="12">
        <f>Q18/P18*100</f>
        <v>84.52773358584923</v>
      </c>
      <c r="S18" s="11">
        <f>Q18/O18*100</f>
        <v>42.26386679292463</v>
      </c>
      <c r="T18" s="25">
        <f>SUM(T10:T17)</f>
        <v>32334.87</v>
      </c>
      <c r="U18" s="25">
        <f>SUM(U10:U17)</f>
        <v>16167.435</v>
      </c>
      <c r="V18" s="25">
        <f>SUM(V10:V17)</f>
        <v>12002.448799999996</v>
      </c>
      <c r="W18" s="12">
        <f>V18/U18*100</f>
        <v>74.23842310174741</v>
      </c>
      <c r="X18" s="11">
        <f>V18/T18*100</f>
        <v>37.11921155087371</v>
      </c>
      <c r="Y18" s="25">
        <f>SUM(Y10:Y17)</f>
        <v>85787.69</v>
      </c>
      <c r="Z18" s="25">
        <f>SUM(Z10:Z17)</f>
        <v>42893.845</v>
      </c>
      <c r="AA18" s="25">
        <f>SUM(AA10:AA17)</f>
        <v>30390.508400000002</v>
      </c>
      <c r="AB18" s="12">
        <f>AA18/Z18*100</f>
        <v>70.85051106982833</v>
      </c>
      <c r="AC18" s="11">
        <f>AA18/Y18*100</f>
        <v>35.425255534914164</v>
      </c>
      <c r="AD18" s="25">
        <f>SUM(AD10:AD17)</f>
        <v>187139.598</v>
      </c>
      <c r="AE18" s="25">
        <f>SUM(AE10:AE17)</f>
        <v>93569.799</v>
      </c>
      <c r="AF18" s="25">
        <f>SUM(AF10:AF17)</f>
        <v>80755.948</v>
      </c>
      <c r="AG18" s="12">
        <f>AF18/AE18*100</f>
        <v>86.30556959943881</v>
      </c>
      <c r="AH18" s="11">
        <f>AF18/AD18*100</f>
        <v>43.152784799719406</v>
      </c>
      <c r="AI18" s="25">
        <f>SUM(AI10:AI17)</f>
        <v>22992.265</v>
      </c>
      <c r="AJ18" s="25">
        <f>SUM(AJ10:AJ17)</f>
        <v>11496.1325</v>
      </c>
      <c r="AK18" s="25">
        <f>SUM(AK10:AK17)</f>
        <v>11102.354500000001</v>
      </c>
      <c r="AL18" s="12">
        <f>AK18/AJ18*100</f>
        <v>96.5746915321305</v>
      </c>
      <c r="AM18" s="11">
        <f>AK18/AI18*100</f>
        <v>48.28734576606525</v>
      </c>
      <c r="AN18" s="25">
        <f>SUM(AN10:AN17)</f>
        <v>6800</v>
      </c>
      <c r="AO18" s="25">
        <f>SUM(AO10:AO17)</f>
        <v>3400</v>
      </c>
      <c r="AP18" s="25">
        <f>SUM(AP10:AP17)</f>
        <v>4167.11</v>
      </c>
      <c r="AQ18" s="12">
        <f>AP18/AO18*100</f>
        <v>122.5620588235294</v>
      </c>
      <c r="AR18" s="11">
        <f>AP18/AN18*100</f>
        <v>61.2810294117647</v>
      </c>
      <c r="AS18" s="25">
        <f>SUM(AS10:AS17)</f>
        <v>0</v>
      </c>
      <c r="AT18" s="25">
        <f>SUM(AT10:AT17)</f>
        <v>0</v>
      </c>
      <c r="AU18" s="20">
        <v>0</v>
      </c>
      <c r="AV18" s="25">
        <f aca="true" t="shared" si="42" ref="AV18:BE18">SUM(AV10:AV17)</f>
        <v>0</v>
      </c>
      <c r="AW18" s="25">
        <f t="shared" si="42"/>
        <v>0</v>
      </c>
      <c r="AX18" s="25">
        <f t="shared" si="42"/>
        <v>0</v>
      </c>
      <c r="AY18" s="25">
        <f t="shared" si="42"/>
        <v>1122760.5999999999</v>
      </c>
      <c r="AZ18" s="25">
        <f t="shared" si="42"/>
        <v>561380.3</v>
      </c>
      <c r="BA18" s="25">
        <f t="shared" si="42"/>
        <v>561557.782</v>
      </c>
      <c r="BB18" s="25">
        <f t="shared" si="42"/>
        <v>10268.5</v>
      </c>
      <c r="BC18" s="25">
        <f t="shared" si="42"/>
        <v>5134.25</v>
      </c>
      <c r="BD18" s="25">
        <f t="shared" si="42"/>
        <v>4087.3</v>
      </c>
      <c r="BE18" s="25">
        <f t="shared" si="42"/>
        <v>0</v>
      </c>
      <c r="BF18" s="25">
        <f aca="true" t="shared" si="43" ref="BF18:BM18">SUM(BF10:BF17)</f>
        <v>0</v>
      </c>
      <c r="BG18" s="25">
        <f t="shared" si="43"/>
        <v>0</v>
      </c>
      <c r="BH18" s="25">
        <f t="shared" si="43"/>
        <v>0</v>
      </c>
      <c r="BI18" s="25">
        <f t="shared" si="43"/>
        <v>0</v>
      </c>
      <c r="BJ18" s="25">
        <f t="shared" si="43"/>
        <v>0</v>
      </c>
      <c r="BK18" s="25">
        <f t="shared" si="43"/>
        <v>0</v>
      </c>
      <c r="BL18" s="25">
        <f t="shared" si="43"/>
        <v>0</v>
      </c>
      <c r="BM18" s="25">
        <f t="shared" si="43"/>
        <v>0</v>
      </c>
      <c r="BN18" s="25">
        <f>SUM(BN10:BN17)</f>
        <v>392715</v>
      </c>
      <c r="BO18" s="25">
        <f>SUM(BO10:BO17)</f>
        <v>200679.831</v>
      </c>
      <c r="BP18" s="25">
        <f>SUM(BP10:BP17)</f>
        <v>186889.51520000002</v>
      </c>
      <c r="BQ18" s="12">
        <f>BP18/BO18*100</f>
        <v>93.1282004119288</v>
      </c>
      <c r="BR18" s="11">
        <f>BP18/BN18*100</f>
        <v>47.58909519626193</v>
      </c>
      <c r="BS18" s="25">
        <f aca="true" t="shared" si="44" ref="BS18:CT18">SUM(BS10:BS17)</f>
        <v>300381.7</v>
      </c>
      <c r="BT18" s="25">
        <f t="shared" si="44"/>
        <v>150190.85</v>
      </c>
      <c r="BU18" s="25">
        <f t="shared" si="44"/>
        <v>133192.6822</v>
      </c>
      <c r="BV18" s="25">
        <f t="shared" si="44"/>
        <v>76274.9</v>
      </c>
      <c r="BW18" s="25">
        <f t="shared" si="44"/>
        <v>42459.781</v>
      </c>
      <c r="BX18" s="25">
        <f t="shared" si="44"/>
        <v>50624.333</v>
      </c>
      <c r="BY18" s="25">
        <f t="shared" si="44"/>
        <v>0</v>
      </c>
      <c r="BZ18" s="25">
        <f t="shared" si="44"/>
        <v>0</v>
      </c>
      <c r="CA18" s="25">
        <f t="shared" si="44"/>
        <v>0</v>
      </c>
      <c r="CB18" s="25">
        <f t="shared" si="44"/>
        <v>16058.4</v>
      </c>
      <c r="CC18" s="25">
        <f t="shared" si="44"/>
        <v>8029.2</v>
      </c>
      <c r="CD18" s="25">
        <f t="shared" si="44"/>
        <v>3072.5</v>
      </c>
      <c r="CE18" s="25">
        <f t="shared" si="44"/>
        <v>0</v>
      </c>
      <c r="CF18" s="25">
        <f t="shared" si="44"/>
        <v>0</v>
      </c>
      <c r="CG18" s="25">
        <f t="shared" si="44"/>
        <v>0</v>
      </c>
      <c r="CH18" s="25">
        <f t="shared" si="44"/>
        <v>25322.6</v>
      </c>
      <c r="CI18" s="25">
        <f t="shared" si="44"/>
        <v>12661.3</v>
      </c>
      <c r="CJ18" s="25">
        <f t="shared" si="44"/>
        <v>10603.019999999999</v>
      </c>
      <c r="CK18" s="25">
        <f t="shared" si="44"/>
        <v>0</v>
      </c>
      <c r="CL18" s="25">
        <f t="shared" si="44"/>
        <v>0</v>
      </c>
      <c r="CM18" s="25">
        <f t="shared" si="44"/>
        <v>0</v>
      </c>
      <c r="CN18" s="25">
        <f t="shared" si="44"/>
        <v>165348.1</v>
      </c>
      <c r="CO18" s="25">
        <f t="shared" si="44"/>
        <v>82674.05</v>
      </c>
      <c r="CP18" s="25">
        <f t="shared" si="44"/>
        <v>63558.121499999994</v>
      </c>
      <c r="CQ18" s="25">
        <f t="shared" si="44"/>
        <v>74266.8</v>
      </c>
      <c r="CR18" s="25">
        <f t="shared" si="44"/>
        <v>37133.4</v>
      </c>
      <c r="CS18" s="25">
        <f t="shared" si="44"/>
        <v>20938.9065</v>
      </c>
      <c r="CT18" s="25">
        <f t="shared" si="44"/>
        <v>167.7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25">
        <f>SUM(DC10:DC17)</f>
        <v>33208.9974</v>
      </c>
      <c r="DD18" s="25">
        <f>SUM(DD10:DD17)</f>
        <v>16604.4987</v>
      </c>
      <c r="DE18" s="25">
        <f>SUM(DE10:DE17)</f>
        <v>18251.411</v>
      </c>
      <c r="DF18" s="25">
        <f>SUM(DF10:DF17)</f>
        <v>0</v>
      </c>
      <c r="DG18" s="25">
        <f>SUM(DG10:DG17)</f>
        <v>2084845.9204000002</v>
      </c>
      <c r="DH18" s="12">
        <f t="shared" si="7"/>
        <v>1046661.4412</v>
      </c>
      <c r="DI18" s="21">
        <f>V18+AA18+AF18+AK18+AP18+AU18+AX18+BA18+BD18+BG18+BJ18+BM18+BU18+BX18+CA18+CD18+CG18+CJ18+CM18+CP18+CV18+CY18+DB18+DE18+DF18</f>
        <v>983365.5194000001</v>
      </c>
      <c r="DJ18" s="11">
        <v>0</v>
      </c>
      <c r="DK18" s="11">
        <v>0</v>
      </c>
      <c r="DL18" s="11">
        <v>0</v>
      </c>
      <c r="DM18" s="11"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v>0</v>
      </c>
      <c r="DS18" s="11">
        <v>0</v>
      </c>
      <c r="DT18" s="11">
        <v>0</v>
      </c>
      <c r="DU18" s="11">
        <v>0</v>
      </c>
      <c r="DV18" s="11">
        <v>0</v>
      </c>
      <c r="DW18" s="11">
        <v>0</v>
      </c>
      <c r="DX18" s="11">
        <v>0</v>
      </c>
      <c r="DY18" s="25">
        <f aca="true" t="shared" si="45" ref="DY18:EE18">SUM(DY10:DY17)</f>
        <v>15060</v>
      </c>
      <c r="DZ18" s="25">
        <f t="shared" si="45"/>
        <v>15060</v>
      </c>
      <c r="EA18" s="25">
        <f t="shared" si="45"/>
        <v>15060</v>
      </c>
      <c r="EB18" s="25">
        <f t="shared" si="45"/>
        <v>0</v>
      </c>
      <c r="EC18" s="25">
        <f t="shared" si="45"/>
        <v>15060</v>
      </c>
      <c r="ED18" s="25">
        <f t="shared" si="45"/>
        <v>15060</v>
      </c>
      <c r="EE18" s="25">
        <f t="shared" si="45"/>
        <v>15060</v>
      </c>
    </row>
    <row r="19" spans="5:6" ht="17.25">
      <c r="E19" s="26"/>
      <c r="F19" s="37"/>
    </row>
    <row r="20" spans="2:28" s="18" customFormat="1" ht="17.25">
      <c r="B20" s="27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35"/>
    </row>
    <row r="21" spans="3:28" ht="17.25"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35"/>
    </row>
  </sheetData>
  <sheetProtection/>
  <protectedRanges>
    <protectedRange sqref="V12:V17" name="Range4_5_1_2_1_1_2_1_1_1_1_1_1"/>
    <protectedRange sqref="AA12:AA17" name="Range4_1_1_1_2_1_1_2_1_1_1_1_1_1"/>
    <protectedRange sqref="AF12:AF17" name="Range4_2_1_1_2_1_1_2_1_1_1_1_1_1"/>
    <protectedRange sqref="AK12:AK17" name="Range4_3_1_1_2_1_1_2_1_1_1_1_1_1"/>
    <protectedRange sqref="AP12:AP17 AQ13:AR17" name="Range4_4_1_1_2_1_1_2_1_1_1_1_1_1"/>
    <protectedRange sqref="BU12:BU15" name="Range5_1_1_1_2_1_1_2_1_1_1_1_1_1"/>
    <protectedRange sqref="BX12:BX17 BU16:BU17" name="Range5_2_1_1_2_1_1_2_1_1_1_1_1_1"/>
    <protectedRange sqref="V10:W10 W11:W18" name="Range4_5_1_2_1_1_1_1_1_1_1_1_1"/>
    <protectedRange sqref="AA10:AB10 AB11:AB18" name="Range4_1_1_1_2_1_1_1_1_1_1_1_1_1"/>
    <protectedRange sqref="AF10:AG10 AG11:AG18" name="Range4_2_1_1_2_1_1_1_1_1_1_1_1_1"/>
    <protectedRange sqref="AK10:AL10 AL11:AL18" name="Range4_3_1_1_2_1_1_1_1_1_1_1_1_1"/>
    <protectedRange sqref="AP10:AQ10 AQ11:AQ12 AQ18" name="Range4_4_1_1_2_1_1_1_1_1_1_1_1_1"/>
    <protectedRange sqref="BU10" name="Range5_1_1_1_2_1_1_1_1_1_1_1_1_1"/>
    <protectedRange sqref="BX10" name="Range5_2_1_1_2_1_1_1_1_1_1_1_1_1"/>
    <protectedRange sqref="C13:D17 C10:D11" name="Range1_1_1"/>
  </protectedRanges>
  <mergeCells count="133">
    <mergeCell ref="CW7:CW8"/>
    <mergeCell ref="CT7:CT8"/>
    <mergeCell ref="DF7:DF8"/>
    <mergeCell ref="DG7:DG8"/>
    <mergeCell ref="DW7:DX7"/>
    <mergeCell ref="DZ7:EA7"/>
    <mergeCell ref="DK7:DL7"/>
    <mergeCell ref="DN7:DO7"/>
    <mergeCell ref="BK7:BK8"/>
    <mergeCell ref="BL7:BM7"/>
    <mergeCell ref="C20:AA21"/>
    <mergeCell ref="DS7:DS8"/>
    <mergeCell ref="CZ7:CZ8"/>
    <mergeCell ref="DP7:DP8"/>
    <mergeCell ref="DC7:DC8"/>
    <mergeCell ref="DM7:DM8"/>
    <mergeCell ref="CK7:CK8"/>
    <mergeCell ref="CQ7:CQ8"/>
    <mergeCell ref="DY6:EA6"/>
    <mergeCell ref="DP5:DR6"/>
    <mergeCell ref="DS5:EA5"/>
    <mergeCell ref="BV7:BV8"/>
    <mergeCell ref="BS7:BS8"/>
    <mergeCell ref="DJ5:DO5"/>
    <mergeCell ref="CI7:CJ7"/>
    <mergeCell ref="CN7:CN8"/>
    <mergeCell ref="CB7:CB8"/>
    <mergeCell ref="CE7:CE8"/>
    <mergeCell ref="AS7:AS8"/>
    <mergeCell ref="AJ7:AM7"/>
    <mergeCell ref="AT7:AU7"/>
    <mergeCell ref="BI7:BJ7"/>
    <mergeCell ref="BN7:BN8"/>
    <mergeCell ref="DS6:DU6"/>
    <mergeCell ref="CH7:CH8"/>
    <mergeCell ref="AV7:AV8"/>
    <mergeCell ref="BH7:BH8"/>
    <mergeCell ref="BY7:BY8"/>
    <mergeCell ref="BE7:BE8"/>
    <mergeCell ref="AI7:AI8"/>
    <mergeCell ref="Y6:AC6"/>
    <mergeCell ref="AZ7:BA7"/>
    <mergeCell ref="BC7:BD7"/>
    <mergeCell ref="T7:T8"/>
    <mergeCell ref="Y7:Y8"/>
    <mergeCell ref="AD7:AD8"/>
    <mergeCell ref="AY7:AY8"/>
    <mergeCell ref="BB7:BB8"/>
    <mergeCell ref="BY6:CA6"/>
    <mergeCell ref="BS6:BU6"/>
    <mergeCell ref="CB6:CD6"/>
    <mergeCell ref="AW7:AX7"/>
    <mergeCell ref="O7:O8"/>
    <mergeCell ref="BV6:BX6"/>
    <mergeCell ref="AY6:BA6"/>
    <mergeCell ref="BB6:BD6"/>
    <mergeCell ref="AV6:AX6"/>
    <mergeCell ref="BN6:BR6"/>
    <mergeCell ref="AD6:AH6"/>
    <mergeCell ref="AI6:AM6"/>
    <mergeCell ref="AN6:AR6"/>
    <mergeCell ref="AS6:AU6"/>
    <mergeCell ref="BE6:BG6"/>
    <mergeCell ref="CN6:CP6"/>
    <mergeCell ref="CE6:CG6"/>
    <mergeCell ref="CH6:CJ6"/>
    <mergeCell ref="CK6:CM6"/>
    <mergeCell ref="BH6:BJ6"/>
    <mergeCell ref="CQ6:CS6"/>
    <mergeCell ref="CT6:CV6"/>
    <mergeCell ref="DJ6:DL6"/>
    <mergeCell ref="DM6:DO6"/>
    <mergeCell ref="DF4:DF6"/>
    <mergeCell ref="DG4:DI6"/>
    <mergeCell ref="DJ4:EA4"/>
    <mergeCell ref="DC5:DE6"/>
    <mergeCell ref="CZ5:DB6"/>
    <mergeCell ref="DV6:DX6"/>
    <mergeCell ref="EC4:EE6"/>
    <mergeCell ref="O5:AU5"/>
    <mergeCell ref="AV5:BJ5"/>
    <mergeCell ref="BK5:BM6"/>
    <mergeCell ref="BN5:CD5"/>
    <mergeCell ref="O4:DE4"/>
    <mergeCell ref="CE5:CM5"/>
    <mergeCell ref="CN5:CV5"/>
    <mergeCell ref="CW5:CY6"/>
    <mergeCell ref="EB4:EB6"/>
    <mergeCell ref="O6:S6"/>
    <mergeCell ref="T6:X6"/>
    <mergeCell ref="C1:N1"/>
    <mergeCell ref="C2:N2"/>
    <mergeCell ref="T2:V2"/>
    <mergeCell ref="L3:O3"/>
    <mergeCell ref="J7:J8"/>
    <mergeCell ref="A4:A8"/>
    <mergeCell ref="B4:B8"/>
    <mergeCell ref="C4:C8"/>
    <mergeCell ref="D4:D8"/>
    <mergeCell ref="E7:E8"/>
    <mergeCell ref="E4:I6"/>
    <mergeCell ref="F7:I7"/>
    <mergeCell ref="J4:N6"/>
    <mergeCell ref="CL7:CM7"/>
    <mergeCell ref="K7:N7"/>
    <mergeCell ref="P7:S7"/>
    <mergeCell ref="U7:X7"/>
    <mergeCell ref="Z7:AC7"/>
    <mergeCell ref="AE7:AH7"/>
    <mergeCell ref="AN7:AN8"/>
    <mergeCell ref="BF7:BG7"/>
    <mergeCell ref="BO7:BR7"/>
    <mergeCell ref="AO7:AR7"/>
    <mergeCell ref="ED7:EE7"/>
    <mergeCell ref="CX7:CY7"/>
    <mergeCell ref="DA7:DB7"/>
    <mergeCell ref="DD7:DE7"/>
    <mergeCell ref="DH7:DI7"/>
    <mergeCell ref="BT7:BU7"/>
    <mergeCell ref="BW7:BX7"/>
    <mergeCell ref="BZ7:CA7"/>
    <mergeCell ref="CC7:CD7"/>
    <mergeCell ref="CF7:CG7"/>
    <mergeCell ref="EB7:EB8"/>
    <mergeCell ref="EC7:EC8"/>
    <mergeCell ref="DV7:DV8"/>
    <mergeCell ref="CO7:CP7"/>
    <mergeCell ref="CR7:CS7"/>
    <mergeCell ref="CU7:CV7"/>
    <mergeCell ref="DQ7:DR7"/>
    <mergeCell ref="DT7:DU7"/>
    <mergeCell ref="DY7:DY8"/>
    <mergeCell ref="DJ7:DJ8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2019-05-16T13:56:20Z</cp:lastPrinted>
  <dcterms:created xsi:type="dcterms:W3CDTF">2002-03-15T09:46:46Z</dcterms:created>
  <dcterms:modified xsi:type="dcterms:W3CDTF">2019-07-02T12:45:01Z</dcterms:modified>
  <cp:category/>
  <cp:version/>
  <cp:contentType/>
  <cp:contentStatus/>
</cp:coreProperties>
</file>