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10" windowHeight="2715" tabRatio="672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<sst xmlns="http://schemas.openxmlformats.org/spreadsheetml/2006/main" count="176" uniqueCount="68">
  <si>
    <t xml:space="preserve">3.4 Համայնքի բյուջեի եկամուտներ ապրանքների մատակարարումից և ծառայությունների մատուցումից </t>
  </si>
  <si>
    <t>տող 1112
Հողի հարկ համայնքների վարչական տարածքներում գտնվող հողի համար</t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</si>
  <si>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</si>
  <si>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</si>
  <si>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</si>
  <si>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</si>
  <si>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</si>
  <si>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</si>
  <si>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</si>
  <si>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</si>
  <si>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</si>
  <si>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</si>
  <si>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</si>
  <si>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</si>
  <si>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</si>
  <si>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</si>
  <si>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</si>
  <si>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</si>
  <si>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</si>
  <si>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</si>
  <si>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</si>
  <si>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</si>
  <si>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</si>
  <si>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</si>
  <si>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</si>
  <si>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</si>
  <si>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</si>
  <si>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</si>
  <si>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</si>
  <si>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</si>
  <si>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տող 1000
ԸՆԴԱՄԵՆԸ  ԵԿԱՄՈՒՏՆԵՐ     
(տող 1100 + տող 1200+
տող 1300)</t>
  </si>
  <si>
    <t>կատ. %-ը</t>
  </si>
  <si>
    <t xml:space="preserve"> Հ Ա Շ Վ Ե Տ Վ ՈՒ Թ Յ ՈՒ Ն</t>
  </si>
  <si>
    <t>այդ թվում`</t>
  </si>
  <si>
    <t xml:space="preserve">փաստ.                                                                       </t>
  </si>
  <si>
    <t>տող1256
գ) Պետական բյուջեից համայնքի վարչական բյուջեին տրամադրվող այլ դոտացիաներ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</si>
  <si>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</si>
  <si>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1120
1.2 Գույքային հարկեր այլ գույքից
այդ թվում`
Գույքահարկ փոխադրամիջոցների համար</t>
  </si>
  <si>
    <t>տող 1131
Տեղական տուրքեր</t>
  </si>
  <si>
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</si>
  <si>
    <t>տող 1341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</si>
  <si>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</si>
  <si>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</si>
  <si>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</si>
  <si>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</si>
  <si>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</si>
  <si>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</si>
  <si>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</si>
  <si>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</si>
  <si>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 xml:space="preserve">որից` 
Սեփական եկամուտներ
 (Ընդամենը եկամուտներ առանց պաշտոնական դրամաշնորհների)                                                                                                              </t>
  </si>
  <si>
    <t>Ընդամենը գույքահարկ</t>
  </si>
  <si>
    <t>հազար դրամ</t>
  </si>
  <si>
    <t>Ընդամենը</t>
  </si>
  <si>
    <t xml:space="preserve">ծրագիր տարեկան                                                                                                                           </t>
  </si>
  <si>
    <t>Աղբահանության վճարներ</t>
  </si>
  <si>
    <t>Եղեգնաձոր</t>
  </si>
  <si>
    <t>Մալիշկա</t>
  </si>
  <si>
    <t>Զառիթափ</t>
  </si>
  <si>
    <t>Ջերմուկ</t>
  </si>
  <si>
    <t xml:space="preserve">ծրագիր 1 ամիս                                                                                                                           </t>
  </si>
  <si>
    <t xml:space="preserve">փաստ.  
Կատ.                                                                     </t>
  </si>
  <si>
    <t>Վայք</t>
  </si>
  <si>
    <t>Արենի</t>
  </si>
  <si>
    <t>Գլաձոր</t>
  </si>
  <si>
    <t>Եղեգիս</t>
  </si>
  <si>
    <t xml:space="preserve">  ՀՀ ՎԱՅՈՑ ՁՈՐԻ ՄԱՐԶԻ ՀԱՄԱՅՆՔՆԵՐԻ ԲՅՈՒՋԵՏԱՅԻՆ ԵԿԱՄՈՒՏՆԵՐԻ ՆԱԽՆԱԿԱՆ ՀԱՇՎԱՐԿԱՅԻՆ ՏՎՅԱԼՆԵՐԻ  ՎԵՐԱԲԵՐՅԱԼ 
02.05.2019թ.</t>
  </si>
  <si>
    <t xml:space="preserve">ծրագիր 4 ամիս                                                                                                                           </t>
  </si>
  <si>
    <t>Հավելված 1</t>
  </si>
</sst>
</file>

<file path=xl/styles.xml><?xml version="1.0" encoding="utf-8"?>
<styleSheet xmlns="http://schemas.openxmlformats.org/spreadsheetml/2006/main">
  <numFmts count="6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0000000000"/>
    <numFmt numFmtId="217" formatCode="#,##0.0000000000"/>
  </numFmts>
  <fonts count="52">
    <font>
      <sz val="12"/>
      <name val="Times Armenian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name val="Arial LatArm"/>
      <family val="2"/>
    </font>
    <font>
      <sz val="8"/>
      <name val="GHEA Grapalat"/>
      <family val="3"/>
    </font>
    <font>
      <sz val="10"/>
      <name val="Arial"/>
      <family val="2"/>
    </font>
    <font>
      <sz val="10"/>
      <name val="Times Armenian"/>
      <family val="1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Armeni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96" fontId="5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196" fontId="2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4" fillId="34" borderId="13" xfId="0" applyNumberFormat="1" applyFont="1" applyFill="1" applyBorder="1" applyAlignment="1" applyProtection="1">
      <alignment vertical="center" wrapText="1"/>
      <protection/>
    </xf>
    <xf numFmtId="4" fontId="4" fillId="34" borderId="14" xfId="0" applyNumberFormat="1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3" fontId="7" fillId="35" borderId="11" xfId="0" applyNumberFormat="1" applyFont="1" applyFill="1" applyBorder="1" applyAlignment="1" applyProtection="1">
      <alignment horizontal="center" vertical="center"/>
      <protection locked="0"/>
    </xf>
    <xf numFmtId="207" fontId="4" fillId="35" borderId="11" xfId="0" applyNumberFormat="1" applyFont="1" applyFill="1" applyBorder="1" applyAlignment="1" applyProtection="1">
      <alignment horizontal="right"/>
      <protection/>
    </xf>
    <xf numFmtId="207" fontId="2" fillId="0" borderId="11" xfId="0" applyNumberFormat="1" applyFont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207" fontId="51" fillId="35" borderId="11" xfId="0" applyNumberFormat="1" applyFont="1" applyFill="1" applyBorder="1" applyAlignment="1" applyProtection="1">
      <alignment horizontal="right" vertical="center"/>
      <protection locked="0"/>
    </xf>
    <xf numFmtId="207" fontId="2" fillId="0" borderId="15" xfId="0" applyNumberFormat="1" applyFont="1" applyBorder="1" applyAlignment="1" applyProtection="1">
      <alignment horizontal="right" vertical="center"/>
      <protection locked="0"/>
    </xf>
    <xf numFmtId="207" fontId="51" fillId="0" borderId="11" xfId="0" applyNumberFormat="1" applyFont="1" applyBorder="1" applyAlignment="1" applyProtection="1">
      <alignment horizontal="right" vertical="center"/>
      <protection locked="0"/>
    </xf>
    <xf numFmtId="207" fontId="51" fillId="35" borderId="11" xfId="0" applyNumberFormat="1" applyFont="1" applyFill="1" applyBorder="1" applyAlignment="1" applyProtection="1">
      <alignment horizontal="right" vertical="center" wrapText="1"/>
      <protection/>
    </xf>
    <xf numFmtId="207" fontId="11" fillId="35" borderId="11" xfId="0" applyNumberFormat="1" applyFont="1" applyFill="1" applyBorder="1" applyAlignment="1" applyProtection="1">
      <alignment/>
      <protection locked="0"/>
    </xf>
    <xf numFmtId="207" fontId="2" fillId="35" borderId="11" xfId="0" applyNumberFormat="1" applyFont="1" applyFill="1" applyBorder="1" applyAlignment="1" applyProtection="1">
      <alignment horizontal="right" vertical="center"/>
      <protection locked="0"/>
    </xf>
    <xf numFmtId="207" fontId="2" fillId="0" borderId="11" xfId="0" applyNumberFormat="1" applyFont="1" applyBorder="1" applyAlignment="1" applyProtection="1">
      <alignment horizontal="right" vertical="center"/>
      <protection locked="0"/>
    </xf>
    <xf numFmtId="207" fontId="5" fillId="0" borderId="0" xfId="0" applyNumberFormat="1" applyFont="1" applyBorder="1" applyAlignment="1" applyProtection="1">
      <alignment/>
      <protection locked="0"/>
    </xf>
    <xf numFmtId="0" fontId="2" fillId="35" borderId="11" xfId="0" applyFont="1" applyFill="1" applyBorder="1" applyAlignment="1">
      <alignment horizontal="left" vertical="center" wrapText="1"/>
    </xf>
    <xf numFmtId="4" fontId="7" fillId="0" borderId="15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9" xfId="0" applyNumberFormat="1" applyFont="1" applyFill="1" applyBorder="1" applyAlignment="1" applyProtection="1">
      <alignment horizontal="center" vertical="center" wrapText="1"/>
      <protection/>
    </xf>
    <xf numFmtId="4" fontId="4" fillId="33" borderId="20" xfId="0" applyNumberFormat="1" applyFont="1" applyFill="1" applyBorder="1" applyAlignment="1" applyProtection="1">
      <alignment horizontal="center" vertical="center" wrapText="1"/>
      <protection/>
    </xf>
    <xf numFmtId="4" fontId="4" fillId="37" borderId="13" xfId="0" applyNumberFormat="1" applyFont="1" applyFill="1" applyBorder="1" applyAlignment="1" applyProtection="1">
      <alignment horizontal="center" vertical="center" wrapText="1"/>
      <protection/>
    </xf>
    <xf numFmtId="4" fontId="4" fillId="37" borderId="14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1" xfId="0" applyNumberFormat="1" applyFont="1" applyFill="1" applyBorder="1" applyAlignment="1" applyProtection="1">
      <alignment horizontal="center" vertical="center" wrapText="1"/>
      <protection/>
    </xf>
    <xf numFmtId="4" fontId="4" fillId="37" borderId="12" xfId="0" applyNumberFormat="1" applyFont="1" applyFill="1" applyBorder="1" applyAlignment="1" applyProtection="1">
      <alignment horizontal="center" vertical="center" wrapText="1"/>
      <protection/>
    </xf>
    <xf numFmtId="4" fontId="4" fillId="37" borderId="22" xfId="0" applyNumberFormat="1" applyFont="1" applyFill="1" applyBorder="1" applyAlignment="1" applyProtection="1">
      <alignment horizontal="center" vertical="center" wrapText="1"/>
      <protection/>
    </xf>
    <xf numFmtId="4" fontId="4" fillId="7" borderId="16" xfId="0" applyNumberFormat="1" applyFont="1" applyFill="1" applyBorder="1" applyAlignment="1" applyProtection="1">
      <alignment horizontal="center" vertical="center" wrapText="1"/>
      <protection/>
    </xf>
    <xf numFmtId="4" fontId="4" fillId="7" borderId="17" xfId="0" applyNumberFormat="1" applyFont="1" applyFill="1" applyBorder="1" applyAlignment="1" applyProtection="1">
      <alignment horizontal="center" vertical="center" wrapText="1"/>
      <protection/>
    </xf>
    <xf numFmtId="4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4" fontId="6" fillId="0" borderId="17" xfId="0" applyNumberFormat="1" applyFont="1" applyBorder="1" applyAlignment="1" applyProtection="1">
      <alignment horizontal="center" vertical="center" wrapText="1"/>
      <protection/>
    </xf>
    <xf numFmtId="4" fontId="6" fillId="0" borderId="1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center" wrapText="1"/>
      <protection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6" fillId="37" borderId="17" xfId="0" applyNumberFormat="1" applyFont="1" applyFill="1" applyBorder="1" applyAlignment="1" applyProtection="1">
      <alignment horizontal="center" vertical="center" wrapText="1"/>
      <protection/>
    </xf>
    <xf numFmtId="0" fontId="6" fillId="37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4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2" fillId="37" borderId="2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22" xfId="0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 horizontal="center" vertical="center" wrapText="1"/>
      <protection/>
    </xf>
    <xf numFmtId="4" fontId="6" fillId="0" borderId="21" xfId="0" applyNumberFormat="1" applyFont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6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3 2" xfId="56"/>
    <cellStyle name="Обычный 3 3" xfId="57"/>
    <cellStyle name="Обычный 4" xfId="58"/>
    <cellStyle name="Обычный 5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92"/>
  <sheetViews>
    <sheetView tabSelected="1" workbookViewId="0" topLeftCell="E2">
      <selection activeCell="M5" sqref="M5"/>
    </sheetView>
  </sheetViews>
  <sheetFormatPr defaultColWidth="9.59765625" defaultRowHeight="15"/>
  <cols>
    <col min="1" max="1" width="4.8984375" style="6" customWidth="1"/>
    <col min="2" max="2" width="10.8984375" style="6" customWidth="1"/>
    <col min="3" max="3" width="9.69921875" style="6" customWidth="1"/>
    <col min="4" max="4" width="10.09765625" style="6" customWidth="1"/>
    <col min="5" max="6" width="12.09765625" style="6" customWidth="1"/>
    <col min="7" max="7" width="11.3984375" style="6" customWidth="1"/>
    <col min="8" max="8" width="8.19921875" style="6" customWidth="1"/>
    <col min="9" max="10" width="12.09765625" style="6" customWidth="1"/>
    <col min="11" max="11" width="12.19921875" style="6" customWidth="1"/>
    <col min="12" max="12" width="8.5" style="6" customWidth="1"/>
    <col min="13" max="14" width="10.3984375" style="6" customWidth="1"/>
    <col min="15" max="15" width="12.3984375" style="6" customWidth="1"/>
    <col min="16" max="16" width="9.5" style="6" customWidth="1"/>
    <col min="17" max="17" width="11" style="6" customWidth="1"/>
    <col min="18" max="18" width="10" style="6" customWidth="1"/>
    <col min="19" max="19" width="10.09765625" style="6" customWidth="1"/>
    <col min="20" max="20" width="9.5" style="6" customWidth="1"/>
    <col min="21" max="21" width="11" style="6" customWidth="1"/>
    <col min="22" max="22" width="10.19921875" style="6" customWidth="1"/>
    <col min="23" max="23" width="8.59765625" style="6" customWidth="1"/>
    <col min="24" max="24" width="8.09765625" style="6" customWidth="1"/>
    <col min="25" max="25" width="10" style="6" customWidth="1"/>
    <col min="26" max="26" width="10.8984375" style="6" customWidth="1"/>
    <col min="27" max="27" width="9.69921875" style="6" customWidth="1"/>
    <col min="28" max="28" width="8.19921875" style="6" customWidth="1"/>
    <col min="29" max="29" width="9" style="6" customWidth="1"/>
    <col min="30" max="30" width="8.69921875" style="6" customWidth="1"/>
    <col min="31" max="31" width="8.09765625" style="6" customWidth="1"/>
    <col min="32" max="32" width="8.5" style="6" customWidth="1"/>
    <col min="33" max="34" width="9.3984375" style="6" customWidth="1"/>
    <col min="35" max="35" width="9" style="6" customWidth="1"/>
    <col min="36" max="36" width="7.59765625" style="6" customWidth="1"/>
    <col min="37" max="41" width="7.8984375" style="6" customWidth="1"/>
    <col min="42" max="43" width="13.3984375" style="6" customWidth="1"/>
    <col min="44" max="44" width="15.3984375" style="6" customWidth="1"/>
    <col min="45" max="46" width="10.5" style="6" customWidth="1"/>
    <col min="47" max="47" width="11.69921875" style="6" customWidth="1"/>
    <col min="48" max="50" width="11" style="6" hidden="1" customWidth="1"/>
    <col min="51" max="52" width="11.19921875" style="6" customWidth="1"/>
    <col min="53" max="53" width="10" style="6" customWidth="1"/>
    <col min="54" max="56" width="7.09765625" style="6" customWidth="1"/>
    <col min="57" max="60" width="10" style="6" customWidth="1"/>
    <col min="61" max="66" width="8.69921875" style="6" customWidth="1"/>
    <col min="67" max="80" width="9.3984375" style="6" customWidth="1"/>
    <col min="81" max="81" width="7.5" style="6" customWidth="1"/>
    <col min="82" max="84" width="9" style="6" customWidth="1"/>
    <col min="85" max="87" width="8.3984375" style="6" customWidth="1"/>
    <col min="88" max="90" width="8" style="6" customWidth="1"/>
    <col min="91" max="96" width="7.09765625" style="6" customWidth="1"/>
    <col min="97" max="97" width="9.5" style="6" customWidth="1"/>
    <col min="98" max="99" width="8" style="6" customWidth="1"/>
    <col min="100" max="100" width="7.09765625" style="6" customWidth="1"/>
    <col min="101" max="103" width="10.3984375" style="6" customWidth="1"/>
    <col min="104" max="104" width="11.09765625" style="6" customWidth="1"/>
    <col min="105" max="105" width="10" style="6" customWidth="1"/>
    <col min="106" max="106" width="11.59765625" style="6" customWidth="1"/>
    <col min="107" max="107" width="10.09765625" style="6" customWidth="1"/>
    <col min="108" max="108" width="11.3984375" style="6" customWidth="1"/>
    <col min="109" max="109" width="9.5" style="6" customWidth="1"/>
    <col min="110" max="110" width="13.09765625" style="6" customWidth="1"/>
    <col min="111" max="111" width="13" style="6" customWidth="1"/>
    <col min="112" max="112" width="12.3984375" style="6" customWidth="1"/>
    <col min="113" max="113" width="10.69921875" style="6" customWidth="1"/>
    <col min="114" max="114" width="12.8984375" style="6" customWidth="1"/>
    <col min="115" max="115" width="11.69921875" style="6" customWidth="1"/>
    <col min="116" max="116" width="10.5" style="6" customWidth="1"/>
    <col min="117" max="117" width="11.19921875" style="6" customWidth="1"/>
    <col min="118" max="118" width="11.69921875" style="6" customWidth="1"/>
    <col min="119" max="16384" width="9.59765625" style="6" customWidth="1"/>
  </cols>
  <sheetData>
    <row r="1" spans="1:116" ht="16.5" customHeight="1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6"/>
      <c r="R1" s="16"/>
      <c r="S1" s="16"/>
      <c r="T1" s="16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spans="1:116" ht="16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91" t="s">
        <v>67</v>
      </c>
      <c r="L2" s="91"/>
      <c r="M2" s="35"/>
      <c r="N2" s="35"/>
      <c r="O2" s="35"/>
      <c r="P2" s="35"/>
      <c r="Q2" s="16"/>
      <c r="R2" s="16"/>
      <c r="S2" s="16"/>
      <c r="T2" s="16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</row>
    <row r="3" spans="1:116" ht="32.25" customHeight="1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90"/>
      <c r="N3" s="90"/>
      <c r="O3" s="90"/>
      <c r="P3" s="90"/>
      <c r="Q3" s="17"/>
      <c r="R3" s="17"/>
      <c r="S3" s="17"/>
      <c r="T3" s="17"/>
      <c r="U3" s="7"/>
      <c r="V3" s="7"/>
      <c r="W3" s="7"/>
      <c r="X3" s="7"/>
      <c r="Y3" s="7"/>
      <c r="Z3" s="7"/>
      <c r="AA3" s="7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</row>
    <row r="4" spans="2:39" ht="16.5" customHeight="1">
      <c r="B4" s="8"/>
      <c r="I4" s="84" t="s">
        <v>51</v>
      </c>
      <c r="J4" s="84"/>
      <c r="Q4" s="84"/>
      <c r="R4" s="84"/>
      <c r="S4" s="84"/>
      <c r="T4" s="9"/>
      <c r="W4" s="10"/>
      <c r="X4" s="11"/>
      <c r="Y4" s="11"/>
      <c r="Z4" s="11"/>
      <c r="AA4" s="10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118" s="14" customFormat="1" ht="21" customHeight="1">
      <c r="A5" s="85" t="s">
        <v>20</v>
      </c>
      <c r="B5" s="86" t="s">
        <v>19</v>
      </c>
      <c r="C5" s="87" t="s">
        <v>17</v>
      </c>
      <c r="D5" s="87" t="s">
        <v>18</v>
      </c>
      <c r="E5" s="81" t="s">
        <v>30</v>
      </c>
      <c r="F5" s="81"/>
      <c r="G5" s="81"/>
      <c r="H5" s="81"/>
      <c r="I5" s="81" t="s">
        <v>49</v>
      </c>
      <c r="J5" s="81"/>
      <c r="K5" s="81"/>
      <c r="L5" s="81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9"/>
      <c r="CV5" s="44" t="s">
        <v>14</v>
      </c>
      <c r="CW5" s="47" t="s">
        <v>26</v>
      </c>
      <c r="CX5" s="47"/>
      <c r="CY5" s="48"/>
      <c r="CZ5" s="69" t="s">
        <v>16</v>
      </c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44" t="s">
        <v>14</v>
      </c>
      <c r="DM5" s="70" t="s">
        <v>25</v>
      </c>
      <c r="DN5" s="71"/>
    </row>
    <row r="6" spans="1:118" s="14" customFormat="1" ht="35.25" customHeight="1">
      <c r="A6" s="85"/>
      <c r="B6" s="86"/>
      <c r="C6" s="88"/>
      <c r="D6" s="88"/>
      <c r="E6" s="81"/>
      <c r="F6" s="81"/>
      <c r="G6" s="81"/>
      <c r="H6" s="81"/>
      <c r="I6" s="81"/>
      <c r="J6" s="81"/>
      <c r="K6" s="81"/>
      <c r="L6" s="81"/>
      <c r="M6" s="76" t="s">
        <v>21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7"/>
      <c r="AN6" s="36" t="s">
        <v>13</v>
      </c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8" t="s">
        <v>24</v>
      </c>
      <c r="BC6" s="38"/>
      <c r="BD6" s="38"/>
      <c r="BE6" s="36" t="s">
        <v>9</v>
      </c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78" t="s">
        <v>0</v>
      </c>
      <c r="BV6" s="79"/>
      <c r="BW6" s="79"/>
      <c r="BX6" s="79"/>
      <c r="BY6" s="79"/>
      <c r="BZ6" s="79"/>
      <c r="CA6" s="79"/>
      <c r="CB6" s="79"/>
      <c r="CC6" s="80"/>
      <c r="CD6" s="36" t="s">
        <v>11</v>
      </c>
      <c r="CE6" s="36"/>
      <c r="CF6" s="36"/>
      <c r="CG6" s="53" t="s">
        <v>33</v>
      </c>
      <c r="CH6" s="54"/>
      <c r="CI6" s="55"/>
      <c r="CJ6" s="36" t="s">
        <v>11</v>
      </c>
      <c r="CK6" s="36"/>
      <c r="CL6" s="36"/>
      <c r="CM6" s="36" t="s">
        <v>29</v>
      </c>
      <c r="CN6" s="36"/>
      <c r="CO6" s="36"/>
      <c r="CP6" s="42" t="s">
        <v>12</v>
      </c>
      <c r="CQ6" s="42"/>
      <c r="CR6" s="43"/>
      <c r="CS6" s="38" t="s">
        <v>22</v>
      </c>
      <c r="CT6" s="38"/>
      <c r="CU6" s="38"/>
      <c r="CV6" s="45"/>
      <c r="CW6" s="49"/>
      <c r="CX6" s="49"/>
      <c r="CY6" s="50"/>
      <c r="CZ6" s="61"/>
      <c r="DA6" s="62"/>
      <c r="DB6" s="62"/>
      <c r="DC6" s="62"/>
      <c r="DD6" s="42" t="s">
        <v>15</v>
      </c>
      <c r="DE6" s="43"/>
      <c r="DF6" s="60"/>
      <c r="DG6" s="60"/>
      <c r="DH6" s="60"/>
      <c r="DI6" s="60"/>
      <c r="DJ6" s="60"/>
      <c r="DK6" s="60"/>
      <c r="DL6" s="45"/>
      <c r="DM6" s="72"/>
      <c r="DN6" s="73"/>
    </row>
    <row r="7" spans="1:118" s="14" customFormat="1" ht="189" customHeight="1">
      <c r="A7" s="85"/>
      <c r="B7" s="86"/>
      <c r="C7" s="88"/>
      <c r="D7" s="88"/>
      <c r="E7" s="81"/>
      <c r="F7" s="81"/>
      <c r="G7" s="81"/>
      <c r="H7" s="81"/>
      <c r="I7" s="81"/>
      <c r="J7" s="81"/>
      <c r="K7" s="81"/>
      <c r="L7" s="81"/>
      <c r="M7" s="65" t="s">
        <v>50</v>
      </c>
      <c r="N7" s="65"/>
      <c r="O7" s="65"/>
      <c r="P7" s="66"/>
      <c r="Q7" s="67" t="s">
        <v>36</v>
      </c>
      <c r="R7" s="67"/>
      <c r="S7" s="67"/>
      <c r="T7" s="68"/>
      <c r="U7" s="67" t="s">
        <v>1</v>
      </c>
      <c r="V7" s="67"/>
      <c r="W7" s="67"/>
      <c r="X7" s="68"/>
      <c r="Y7" s="67" t="s">
        <v>37</v>
      </c>
      <c r="Z7" s="67"/>
      <c r="AA7" s="67"/>
      <c r="AB7" s="68"/>
      <c r="AC7" s="67" t="s">
        <v>38</v>
      </c>
      <c r="AD7" s="67"/>
      <c r="AE7" s="67"/>
      <c r="AF7" s="68"/>
      <c r="AG7" s="67" t="s">
        <v>2</v>
      </c>
      <c r="AH7" s="67"/>
      <c r="AI7" s="67"/>
      <c r="AJ7" s="68"/>
      <c r="AK7" s="81" t="s">
        <v>3</v>
      </c>
      <c r="AL7" s="81"/>
      <c r="AM7" s="81"/>
      <c r="AN7" s="63" t="s">
        <v>23</v>
      </c>
      <c r="AO7" s="63"/>
      <c r="AP7" s="63" t="s">
        <v>39</v>
      </c>
      <c r="AQ7" s="63"/>
      <c r="AR7" s="63"/>
      <c r="AS7" s="36" t="s">
        <v>35</v>
      </c>
      <c r="AT7" s="36"/>
      <c r="AU7" s="36"/>
      <c r="AV7" s="63" t="s">
        <v>4</v>
      </c>
      <c r="AW7" s="63"/>
      <c r="AX7" s="63"/>
      <c r="AY7" s="36" t="s">
        <v>5</v>
      </c>
      <c r="AZ7" s="36"/>
      <c r="BA7" s="36"/>
      <c r="BB7" s="38"/>
      <c r="BC7" s="38"/>
      <c r="BD7" s="38"/>
      <c r="BE7" s="64" t="s">
        <v>27</v>
      </c>
      <c r="BF7" s="64"/>
      <c r="BG7" s="64"/>
      <c r="BH7" s="64"/>
      <c r="BI7" s="38" t="s">
        <v>10</v>
      </c>
      <c r="BJ7" s="38"/>
      <c r="BK7" s="38"/>
      <c r="BL7" s="38" t="s">
        <v>6</v>
      </c>
      <c r="BM7" s="38"/>
      <c r="BN7" s="38"/>
      <c r="BO7" s="38" t="s">
        <v>7</v>
      </c>
      <c r="BP7" s="38"/>
      <c r="BQ7" s="38"/>
      <c r="BR7" s="38" t="s">
        <v>8</v>
      </c>
      <c r="BS7" s="38"/>
      <c r="BT7" s="38"/>
      <c r="BU7" s="56" t="s">
        <v>40</v>
      </c>
      <c r="BV7" s="56"/>
      <c r="BW7" s="56"/>
      <c r="BX7" s="57" t="s">
        <v>41</v>
      </c>
      <c r="BY7" s="57"/>
      <c r="BZ7" s="57"/>
      <c r="CA7" s="38" t="s">
        <v>28</v>
      </c>
      <c r="CB7" s="38"/>
      <c r="CC7" s="38"/>
      <c r="CD7" s="38" t="s">
        <v>42</v>
      </c>
      <c r="CE7" s="38"/>
      <c r="CF7" s="38"/>
      <c r="CG7" s="39" t="s">
        <v>54</v>
      </c>
      <c r="CH7" s="40"/>
      <c r="CI7" s="41"/>
      <c r="CJ7" s="38" t="s">
        <v>43</v>
      </c>
      <c r="CK7" s="38"/>
      <c r="CL7" s="38"/>
      <c r="CM7" s="36"/>
      <c r="CN7" s="36"/>
      <c r="CO7" s="36"/>
      <c r="CP7" s="58"/>
      <c r="CQ7" s="58"/>
      <c r="CR7" s="59"/>
      <c r="CS7" s="38"/>
      <c r="CT7" s="38"/>
      <c r="CU7" s="38"/>
      <c r="CV7" s="45"/>
      <c r="CW7" s="51"/>
      <c r="CX7" s="51"/>
      <c r="CY7" s="52"/>
      <c r="CZ7" s="42" t="s">
        <v>44</v>
      </c>
      <c r="DA7" s="43"/>
      <c r="DB7" s="42" t="s">
        <v>45</v>
      </c>
      <c r="DC7" s="43"/>
      <c r="DD7" s="58"/>
      <c r="DE7" s="59"/>
      <c r="DF7" s="42" t="s">
        <v>46</v>
      </c>
      <c r="DG7" s="43"/>
      <c r="DH7" s="42" t="s">
        <v>47</v>
      </c>
      <c r="DI7" s="43"/>
      <c r="DJ7" s="37" t="s">
        <v>48</v>
      </c>
      <c r="DK7" s="37"/>
      <c r="DL7" s="45"/>
      <c r="DM7" s="74"/>
      <c r="DN7" s="75"/>
    </row>
    <row r="8" spans="1:118" s="14" customFormat="1" ht="32.25" customHeight="1">
      <c r="A8" s="85"/>
      <c r="B8" s="86"/>
      <c r="C8" s="89"/>
      <c r="D8" s="89"/>
      <c r="E8" s="2" t="s">
        <v>53</v>
      </c>
      <c r="F8" s="2" t="s">
        <v>66</v>
      </c>
      <c r="G8" s="1" t="s">
        <v>60</v>
      </c>
      <c r="H8" s="1" t="s">
        <v>31</v>
      </c>
      <c r="I8" s="2" t="s">
        <v>53</v>
      </c>
      <c r="J8" s="2" t="s">
        <v>66</v>
      </c>
      <c r="K8" s="1" t="s">
        <v>60</v>
      </c>
      <c r="L8" s="1" t="s">
        <v>31</v>
      </c>
      <c r="M8" s="2" t="s">
        <v>53</v>
      </c>
      <c r="N8" s="2" t="s">
        <v>66</v>
      </c>
      <c r="O8" s="1" t="s">
        <v>60</v>
      </c>
      <c r="P8" s="1" t="s">
        <v>31</v>
      </c>
      <c r="Q8" s="2" t="s">
        <v>53</v>
      </c>
      <c r="R8" s="2" t="s">
        <v>66</v>
      </c>
      <c r="S8" s="1" t="s">
        <v>60</v>
      </c>
      <c r="T8" s="1" t="s">
        <v>31</v>
      </c>
      <c r="U8" s="2" t="s">
        <v>53</v>
      </c>
      <c r="V8" s="2" t="s">
        <v>66</v>
      </c>
      <c r="W8" s="1" t="s">
        <v>60</v>
      </c>
      <c r="X8" s="1" t="s">
        <v>31</v>
      </c>
      <c r="Y8" s="2" t="s">
        <v>53</v>
      </c>
      <c r="Z8" s="2" t="s">
        <v>66</v>
      </c>
      <c r="AA8" s="1" t="s">
        <v>60</v>
      </c>
      <c r="AB8" s="1" t="s">
        <v>31</v>
      </c>
      <c r="AC8" s="2" t="s">
        <v>53</v>
      </c>
      <c r="AD8" s="2" t="s">
        <v>66</v>
      </c>
      <c r="AE8" s="1" t="s">
        <v>60</v>
      </c>
      <c r="AF8" s="1" t="s">
        <v>31</v>
      </c>
      <c r="AG8" s="2" t="s">
        <v>53</v>
      </c>
      <c r="AH8" s="2" t="s">
        <v>66</v>
      </c>
      <c r="AI8" s="1" t="s">
        <v>60</v>
      </c>
      <c r="AJ8" s="1" t="s">
        <v>31</v>
      </c>
      <c r="AK8" s="2" t="s">
        <v>53</v>
      </c>
      <c r="AL8" s="2" t="s">
        <v>66</v>
      </c>
      <c r="AM8" s="1" t="s">
        <v>60</v>
      </c>
      <c r="AN8" s="2" t="s">
        <v>53</v>
      </c>
      <c r="AO8" s="1" t="s">
        <v>60</v>
      </c>
      <c r="AP8" s="2" t="s">
        <v>53</v>
      </c>
      <c r="AQ8" s="2" t="s">
        <v>66</v>
      </c>
      <c r="AR8" s="1" t="s">
        <v>60</v>
      </c>
      <c r="AS8" s="2" t="s">
        <v>53</v>
      </c>
      <c r="AT8" s="2" t="s">
        <v>66</v>
      </c>
      <c r="AU8" s="1" t="s">
        <v>60</v>
      </c>
      <c r="AV8" s="2" t="s">
        <v>53</v>
      </c>
      <c r="AW8" s="2" t="s">
        <v>59</v>
      </c>
      <c r="AX8" s="1" t="s">
        <v>60</v>
      </c>
      <c r="AY8" s="2" t="s">
        <v>53</v>
      </c>
      <c r="AZ8" s="2" t="s">
        <v>66</v>
      </c>
      <c r="BA8" s="1" t="s">
        <v>60</v>
      </c>
      <c r="BB8" s="2" t="s">
        <v>53</v>
      </c>
      <c r="BC8" s="2" t="s">
        <v>66</v>
      </c>
      <c r="BD8" s="1" t="s">
        <v>60</v>
      </c>
      <c r="BE8" s="2" t="s">
        <v>53</v>
      </c>
      <c r="BF8" s="2" t="s">
        <v>66</v>
      </c>
      <c r="BG8" s="1" t="s">
        <v>60</v>
      </c>
      <c r="BH8" s="1" t="s">
        <v>31</v>
      </c>
      <c r="BI8" s="2" t="s">
        <v>53</v>
      </c>
      <c r="BJ8" s="2" t="s">
        <v>66</v>
      </c>
      <c r="BK8" s="1" t="s">
        <v>60</v>
      </c>
      <c r="BL8" s="2" t="s">
        <v>53</v>
      </c>
      <c r="BM8" s="2" t="s">
        <v>66</v>
      </c>
      <c r="BN8" s="1" t="s">
        <v>60</v>
      </c>
      <c r="BO8" s="2" t="s">
        <v>53</v>
      </c>
      <c r="BP8" s="2" t="s">
        <v>66</v>
      </c>
      <c r="BQ8" s="1" t="s">
        <v>60</v>
      </c>
      <c r="BR8" s="2" t="s">
        <v>53</v>
      </c>
      <c r="BS8" s="2" t="s">
        <v>66</v>
      </c>
      <c r="BT8" s="1" t="s">
        <v>60</v>
      </c>
      <c r="BU8" s="2" t="s">
        <v>53</v>
      </c>
      <c r="BV8" s="2" t="s">
        <v>66</v>
      </c>
      <c r="BW8" s="1" t="s">
        <v>60</v>
      </c>
      <c r="BX8" s="2" t="s">
        <v>53</v>
      </c>
      <c r="BY8" s="2" t="s">
        <v>66</v>
      </c>
      <c r="BZ8" s="1" t="s">
        <v>60</v>
      </c>
      <c r="CA8" s="2" t="s">
        <v>53</v>
      </c>
      <c r="CB8" s="2" t="s">
        <v>66</v>
      </c>
      <c r="CC8" s="1" t="s">
        <v>60</v>
      </c>
      <c r="CD8" s="2" t="s">
        <v>53</v>
      </c>
      <c r="CE8" s="2" t="s">
        <v>66</v>
      </c>
      <c r="CF8" s="1" t="s">
        <v>60</v>
      </c>
      <c r="CG8" s="2" t="s">
        <v>53</v>
      </c>
      <c r="CH8" s="2" t="s">
        <v>66</v>
      </c>
      <c r="CI8" s="1" t="s">
        <v>60</v>
      </c>
      <c r="CJ8" s="2" t="s">
        <v>53</v>
      </c>
      <c r="CK8" s="2" t="s">
        <v>66</v>
      </c>
      <c r="CL8" s="1" t="s">
        <v>60</v>
      </c>
      <c r="CM8" s="2" t="s">
        <v>53</v>
      </c>
      <c r="CN8" s="2" t="s">
        <v>66</v>
      </c>
      <c r="CO8" s="1" t="s">
        <v>60</v>
      </c>
      <c r="CP8" s="2" t="s">
        <v>53</v>
      </c>
      <c r="CQ8" s="2" t="s">
        <v>66</v>
      </c>
      <c r="CR8" s="1" t="s">
        <v>60</v>
      </c>
      <c r="CS8" s="2" t="s">
        <v>53</v>
      </c>
      <c r="CT8" s="2" t="s">
        <v>66</v>
      </c>
      <c r="CU8" s="1" t="s">
        <v>60</v>
      </c>
      <c r="CV8" s="46"/>
      <c r="CW8" s="2" t="s">
        <v>53</v>
      </c>
      <c r="CX8" s="2" t="s">
        <v>66</v>
      </c>
      <c r="CY8" s="1" t="s">
        <v>60</v>
      </c>
      <c r="CZ8" s="2" t="s">
        <v>53</v>
      </c>
      <c r="DA8" s="1" t="s">
        <v>60</v>
      </c>
      <c r="DB8" s="2" t="s">
        <v>53</v>
      </c>
      <c r="DC8" s="1" t="s">
        <v>60</v>
      </c>
      <c r="DD8" s="2" t="s">
        <v>53</v>
      </c>
      <c r="DE8" s="1" t="s">
        <v>60</v>
      </c>
      <c r="DF8" s="2" t="s">
        <v>53</v>
      </c>
      <c r="DG8" s="1" t="s">
        <v>34</v>
      </c>
      <c r="DH8" s="2" t="s">
        <v>53</v>
      </c>
      <c r="DI8" s="1" t="s">
        <v>34</v>
      </c>
      <c r="DJ8" s="2" t="s">
        <v>53</v>
      </c>
      <c r="DK8" s="1" t="s">
        <v>34</v>
      </c>
      <c r="DL8" s="46"/>
      <c r="DM8" s="2" t="s">
        <v>53</v>
      </c>
      <c r="DN8" s="1" t="s">
        <v>34</v>
      </c>
    </row>
    <row r="9" spans="1:118" s="14" customFormat="1" ht="14.25" customHeight="1">
      <c r="A9" s="20"/>
      <c r="B9" s="24">
        <v>1</v>
      </c>
      <c r="C9" s="24">
        <v>2</v>
      </c>
      <c r="D9" s="24">
        <v>3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  <c r="U9" s="24">
        <v>21</v>
      </c>
      <c r="V9" s="24">
        <v>22</v>
      </c>
      <c r="W9" s="24">
        <v>23</v>
      </c>
      <c r="X9" s="24">
        <v>24</v>
      </c>
      <c r="Y9" s="24">
        <v>25</v>
      </c>
      <c r="Z9" s="24">
        <v>26</v>
      </c>
      <c r="AA9" s="24">
        <v>27</v>
      </c>
      <c r="AB9" s="24">
        <v>28</v>
      </c>
      <c r="AC9" s="24">
        <v>29</v>
      </c>
      <c r="AD9" s="24">
        <v>30</v>
      </c>
      <c r="AE9" s="24">
        <v>31</v>
      </c>
      <c r="AF9" s="24">
        <v>32</v>
      </c>
      <c r="AG9" s="24">
        <v>33</v>
      </c>
      <c r="AH9" s="24">
        <v>34</v>
      </c>
      <c r="AI9" s="24">
        <v>35</v>
      </c>
      <c r="AJ9" s="24">
        <v>36</v>
      </c>
      <c r="AK9" s="24">
        <v>37</v>
      </c>
      <c r="AL9" s="24">
        <v>38</v>
      </c>
      <c r="AM9" s="24">
        <v>39</v>
      </c>
      <c r="AN9" s="24">
        <v>40</v>
      </c>
      <c r="AO9" s="24">
        <v>41</v>
      </c>
      <c r="AP9" s="24">
        <v>42</v>
      </c>
      <c r="AQ9" s="24">
        <v>43</v>
      </c>
      <c r="AR9" s="24">
        <v>44</v>
      </c>
      <c r="AS9" s="24">
        <v>45</v>
      </c>
      <c r="AT9" s="24">
        <v>46</v>
      </c>
      <c r="AU9" s="24">
        <v>47</v>
      </c>
      <c r="AV9" s="24">
        <v>48</v>
      </c>
      <c r="AW9" s="24">
        <v>49</v>
      </c>
      <c r="AX9" s="24">
        <v>50</v>
      </c>
      <c r="AY9" s="24">
        <v>51</v>
      </c>
      <c r="AZ9" s="24">
        <v>52</v>
      </c>
      <c r="BA9" s="24">
        <v>53</v>
      </c>
      <c r="BB9" s="24">
        <v>54</v>
      </c>
      <c r="BC9" s="24">
        <v>55</v>
      </c>
      <c r="BD9" s="24">
        <v>56</v>
      </c>
      <c r="BE9" s="24">
        <v>57</v>
      </c>
      <c r="BF9" s="24">
        <v>58</v>
      </c>
      <c r="BG9" s="24">
        <v>59</v>
      </c>
      <c r="BH9" s="24">
        <v>60</v>
      </c>
      <c r="BI9" s="24">
        <v>61</v>
      </c>
      <c r="BJ9" s="24">
        <v>62</v>
      </c>
      <c r="BK9" s="24">
        <v>63</v>
      </c>
      <c r="BL9" s="24">
        <v>64</v>
      </c>
      <c r="BM9" s="24">
        <v>65</v>
      </c>
      <c r="BN9" s="24">
        <v>66</v>
      </c>
      <c r="BO9" s="24">
        <v>67</v>
      </c>
      <c r="BP9" s="24">
        <v>68</v>
      </c>
      <c r="BQ9" s="24">
        <v>69</v>
      </c>
      <c r="BR9" s="24">
        <v>70</v>
      </c>
      <c r="BS9" s="24">
        <v>71</v>
      </c>
      <c r="BT9" s="24">
        <v>72</v>
      </c>
      <c r="BU9" s="24">
        <v>73</v>
      </c>
      <c r="BV9" s="24">
        <v>74</v>
      </c>
      <c r="BW9" s="24">
        <v>75</v>
      </c>
      <c r="BX9" s="24">
        <v>76</v>
      </c>
      <c r="BY9" s="24">
        <v>77</v>
      </c>
      <c r="BZ9" s="24">
        <v>78</v>
      </c>
      <c r="CA9" s="24">
        <v>79</v>
      </c>
      <c r="CB9" s="24">
        <v>80</v>
      </c>
      <c r="CC9" s="24">
        <v>81</v>
      </c>
      <c r="CD9" s="24">
        <v>82</v>
      </c>
      <c r="CE9" s="24">
        <v>83</v>
      </c>
      <c r="CF9" s="24">
        <v>84</v>
      </c>
      <c r="CG9" s="24">
        <v>85</v>
      </c>
      <c r="CH9" s="24">
        <v>86</v>
      </c>
      <c r="CI9" s="24">
        <v>87</v>
      </c>
      <c r="CJ9" s="24">
        <v>88</v>
      </c>
      <c r="CK9" s="24">
        <v>89</v>
      </c>
      <c r="CL9" s="24">
        <v>90</v>
      </c>
      <c r="CM9" s="24">
        <v>91</v>
      </c>
      <c r="CN9" s="24">
        <v>92</v>
      </c>
      <c r="CO9" s="24">
        <v>93</v>
      </c>
      <c r="CP9" s="24">
        <v>94</v>
      </c>
      <c r="CQ9" s="24">
        <v>95</v>
      </c>
      <c r="CR9" s="24">
        <v>96</v>
      </c>
      <c r="CS9" s="24">
        <v>97</v>
      </c>
      <c r="CT9" s="24">
        <v>98</v>
      </c>
      <c r="CU9" s="24">
        <v>99</v>
      </c>
      <c r="CV9" s="24">
        <v>100</v>
      </c>
      <c r="CW9" s="24">
        <v>101</v>
      </c>
      <c r="CX9" s="24">
        <v>102</v>
      </c>
      <c r="CY9" s="24">
        <v>103</v>
      </c>
      <c r="CZ9" s="24">
        <v>104</v>
      </c>
      <c r="DA9" s="24">
        <v>105</v>
      </c>
      <c r="DB9" s="24">
        <v>106</v>
      </c>
      <c r="DC9" s="24">
        <v>107</v>
      </c>
      <c r="DD9" s="24">
        <v>108</v>
      </c>
      <c r="DE9" s="24">
        <v>109</v>
      </c>
      <c r="DF9" s="24">
        <v>110</v>
      </c>
      <c r="DG9" s="24">
        <v>111</v>
      </c>
      <c r="DH9" s="24">
        <v>112</v>
      </c>
      <c r="DI9" s="24">
        <v>113</v>
      </c>
      <c r="DJ9" s="24">
        <v>114</v>
      </c>
      <c r="DK9" s="24">
        <v>115</v>
      </c>
      <c r="DL9" s="24">
        <v>116</v>
      </c>
      <c r="DM9" s="24">
        <v>117</v>
      </c>
      <c r="DN9" s="24">
        <v>118</v>
      </c>
    </row>
    <row r="10" spans="1:118" s="12" customFormat="1" ht="21" customHeight="1">
      <c r="A10" s="21">
        <v>1</v>
      </c>
      <c r="B10" s="33" t="s">
        <v>55</v>
      </c>
      <c r="C10" s="25">
        <v>22965.2963</v>
      </c>
      <c r="D10" s="25">
        <v>23652.2363</v>
      </c>
      <c r="E10" s="23">
        <f aca="true" t="shared" si="0" ref="E10:E17">CW10+DM10-DJ10</f>
        <v>233277.5</v>
      </c>
      <c r="F10" s="23">
        <f aca="true" t="shared" si="1" ref="F10:G18">CX10+DM10-DJ10</f>
        <v>77507.24666666667</v>
      </c>
      <c r="G10" s="23">
        <f t="shared" si="1"/>
        <v>80320.733</v>
      </c>
      <c r="H10" s="23">
        <f>+G10/F10*100</f>
        <v>103.62996552494401</v>
      </c>
      <c r="I10" s="23">
        <f>Q10+U10+Y10+AC10+AG10+AK10+BB10+BI10+BL10+BO10+BR10+BU10+CA10+CD10+CJ10+CM10+CS10</f>
        <v>89500</v>
      </c>
      <c r="J10" s="23">
        <f>R10+V10+Z10+AD10+AH10+AL10+BC10+BJ10+BM10+BP10+BS10+BV10+CB10+CE10+CK10+CN10+CT10</f>
        <v>29833.333333333336</v>
      </c>
      <c r="K10" s="23">
        <f>S10+W10+AA10+AE10+AI10+AM10+BD10+BK10+BN10+BQ10+BT10+BW10+CC10+CF10+CL10+CO10+CU10</f>
        <v>32646.853000000003</v>
      </c>
      <c r="L10" s="23">
        <f>+K10/J10*100</f>
        <v>109.43079217877094</v>
      </c>
      <c r="M10" s="23">
        <f aca="true" t="shared" si="2" ref="M10:O17">Q10+Y10</f>
        <v>40000</v>
      </c>
      <c r="N10" s="23">
        <f t="shared" si="2"/>
        <v>13333.333333333332</v>
      </c>
      <c r="O10" s="23">
        <f t="shared" si="2"/>
        <v>14627.512</v>
      </c>
      <c r="P10" s="23">
        <f>+O10/N10*100</f>
        <v>109.70634000000001</v>
      </c>
      <c r="Q10" s="25">
        <v>8600</v>
      </c>
      <c r="R10" s="25">
        <f>+Q10/12*4</f>
        <v>2866.6666666666665</v>
      </c>
      <c r="S10" s="25">
        <v>3027.625</v>
      </c>
      <c r="T10" s="23">
        <f>+S10/R10*100</f>
        <v>105.61482558139534</v>
      </c>
      <c r="U10" s="28">
        <v>5000</v>
      </c>
      <c r="V10" s="25">
        <f>+U10/12*4</f>
        <v>1666.6666666666667</v>
      </c>
      <c r="W10" s="28">
        <v>1674.624</v>
      </c>
      <c r="X10" s="23">
        <f>+W10/V10*100</f>
        <v>100.47744</v>
      </c>
      <c r="Y10" s="28">
        <v>31400</v>
      </c>
      <c r="Z10" s="25">
        <f>+Y10/12*4</f>
        <v>10466.666666666666</v>
      </c>
      <c r="AA10" s="25">
        <v>11599.887</v>
      </c>
      <c r="AB10" s="23">
        <f>+AA10/Z10*100</f>
        <v>110.82694585987262</v>
      </c>
      <c r="AC10" s="34">
        <v>5300</v>
      </c>
      <c r="AD10" s="25">
        <f>+AC10/12*4</f>
        <v>1766.6666666666667</v>
      </c>
      <c r="AE10" s="31">
        <v>1714.38</v>
      </c>
      <c r="AF10" s="23">
        <f>+AE10/AD10*100</f>
        <v>97.04037735849057</v>
      </c>
      <c r="AG10" s="25">
        <v>5500</v>
      </c>
      <c r="AH10" s="25">
        <f>+AG10/12*4</f>
        <v>1833.3333333333333</v>
      </c>
      <c r="AI10" s="34">
        <v>2472.4</v>
      </c>
      <c r="AJ10" s="23">
        <f>+AI10/AH10*100</f>
        <v>134.85818181818183</v>
      </c>
      <c r="AK10" s="28">
        <v>0</v>
      </c>
      <c r="AL10" s="25">
        <f aca="true" t="shared" si="3" ref="AL10:AL17">+AK10/12*1</f>
        <v>0</v>
      </c>
      <c r="AM10" s="28">
        <v>0</v>
      </c>
      <c r="AN10" s="23">
        <v>0</v>
      </c>
      <c r="AO10" s="23">
        <v>0</v>
      </c>
      <c r="AP10" s="23">
        <v>138434.5</v>
      </c>
      <c r="AQ10" s="23">
        <f>+AP10/12*4</f>
        <v>46144.833333333336</v>
      </c>
      <c r="AR10" s="23">
        <v>46144.8</v>
      </c>
      <c r="AS10" s="23">
        <v>0</v>
      </c>
      <c r="AT10" s="23">
        <v>0</v>
      </c>
      <c r="AU10" s="23">
        <v>0</v>
      </c>
      <c r="AV10" s="28">
        <v>0</v>
      </c>
      <c r="AW10" s="28">
        <v>0</v>
      </c>
      <c r="AX10" s="28"/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3">
        <f aca="true" t="shared" si="4" ref="BE10:BG17">BI10+BL10+BO10+BR10</f>
        <v>3000</v>
      </c>
      <c r="BF10" s="23">
        <f t="shared" si="4"/>
        <v>1000</v>
      </c>
      <c r="BG10" s="23">
        <f t="shared" si="4"/>
        <v>2463.0737</v>
      </c>
      <c r="BH10" s="23">
        <f>+BG10/BF10*100</f>
        <v>246.30737</v>
      </c>
      <c r="BI10" s="26">
        <v>3000</v>
      </c>
      <c r="BJ10" s="25">
        <f>+BI10/12*4</f>
        <v>1000</v>
      </c>
      <c r="BK10" s="26">
        <v>2463.0737</v>
      </c>
      <c r="BL10" s="26">
        <v>0</v>
      </c>
      <c r="BM10" s="25">
        <v>0</v>
      </c>
      <c r="BN10" s="26">
        <v>0</v>
      </c>
      <c r="BO10" s="28">
        <v>0</v>
      </c>
      <c r="BP10" s="26">
        <v>0</v>
      </c>
      <c r="BQ10" s="28">
        <v>0</v>
      </c>
      <c r="BR10" s="25">
        <v>0</v>
      </c>
      <c r="BS10" s="25">
        <v>0</v>
      </c>
      <c r="BT10" s="31">
        <v>0</v>
      </c>
      <c r="BU10" s="28">
        <v>0</v>
      </c>
      <c r="BV10" s="26">
        <v>0</v>
      </c>
      <c r="BW10" s="28">
        <v>0</v>
      </c>
      <c r="BX10" s="26">
        <v>5343</v>
      </c>
      <c r="BY10" s="26">
        <v>1529.08</v>
      </c>
      <c r="BZ10" s="26">
        <v>1529.08</v>
      </c>
      <c r="CA10" s="28">
        <v>0</v>
      </c>
      <c r="CB10" s="26">
        <v>0</v>
      </c>
      <c r="CC10" s="28">
        <v>0</v>
      </c>
      <c r="CD10" s="26">
        <v>30700</v>
      </c>
      <c r="CE10" s="25">
        <f>+CD10/12*4</f>
        <v>10233.333333333334</v>
      </c>
      <c r="CF10" s="26">
        <v>9621.0373</v>
      </c>
      <c r="CG10" s="31">
        <v>17500</v>
      </c>
      <c r="CH10" s="25">
        <f>+CG10/12*4</f>
        <v>5833.333333333333</v>
      </c>
      <c r="CI10" s="31">
        <v>5748.524</v>
      </c>
      <c r="CJ10" s="25">
        <v>0</v>
      </c>
      <c r="CK10" s="26">
        <v>0</v>
      </c>
      <c r="CL10" s="29">
        <v>0</v>
      </c>
      <c r="CM10" s="28">
        <v>0</v>
      </c>
      <c r="CN10" s="26">
        <v>0</v>
      </c>
      <c r="CO10" s="28">
        <v>0</v>
      </c>
      <c r="CP10" s="25">
        <v>0</v>
      </c>
      <c r="CQ10" s="26">
        <v>0</v>
      </c>
      <c r="CR10" s="25">
        <v>0</v>
      </c>
      <c r="CS10" s="29">
        <v>0</v>
      </c>
      <c r="CT10" s="25">
        <v>0</v>
      </c>
      <c r="CU10" s="31">
        <v>73.826</v>
      </c>
      <c r="CV10" s="28"/>
      <c r="CW10" s="23">
        <f aca="true" t="shared" si="5" ref="CW10:CX17">Q10+U10+Y10+AC10+AG10+AK10+AN10+AP10+AS10+AV10+AY10+BB10+BI10+BL10+BO10+BR10+BU10+BX10+CA10+CD10+CJ10+CM10+CP10+CS10</f>
        <v>233277.5</v>
      </c>
      <c r="CX10" s="23">
        <f t="shared" si="5"/>
        <v>77507.24666666667</v>
      </c>
      <c r="CY10" s="23">
        <f aca="true" t="shared" si="6" ref="CY10:CY17">S10+W10+AA10+AE10+AI10+AM10+AO10+AR10+AU10+AX10+BA10+BD10+BK10+BN10+BQ10+BT10+BW10+BZ10+CC10+CF10+CL10+CO10+CR10+CU10+CV10</f>
        <v>80320.733</v>
      </c>
      <c r="CZ10" s="26">
        <v>0</v>
      </c>
      <c r="DA10" s="28">
        <v>0</v>
      </c>
      <c r="DB10" s="26">
        <v>0</v>
      </c>
      <c r="DC10" s="26">
        <v>0</v>
      </c>
      <c r="DD10" s="28">
        <v>0</v>
      </c>
      <c r="DE10" s="28">
        <v>0</v>
      </c>
      <c r="DF10" s="26">
        <v>0</v>
      </c>
      <c r="DG10" s="26">
        <v>0</v>
      </c>
      <c r="DH10" s="25">
        <v>0</v>
      </c>
      <c r="DI10" s="25">
        <v>0</v>
      </c>
      <c r="DJ10" s="25">
        <v>0</v>
      </c>
      <c r="DK10" s="25">
        <v>0</v>
      </c>
      <c r="DL10" s="25">
        <v>0</v>
      </c>
      <c r="DM10" s="23">
        <f aca="true" t="shared" si="7" ref="DM10:DM17">CZ10+DB10+DD10+DF10+DH10+DJ10</f>
        <v>0</v>
      </c>
      <c r="DN10" s="23">
        <f aca="true" t="shared" si="8" ref="DN10:DN17">DA10+DC10+DE10+DG10+DI10+DK10+DL10</f>
        <v>0</v>
      </c>
    </row>
    <row r="11" spans="1:118" s="12" customFormat="1" ht="21" customHeight="1">
      <c r="A11" s="21">
        <v>2</v>
      </c>
      <c r="B11" s="33" t="s">
        <v>58</v>
      </c>
      <c r="C11" s="25">
        <v>236953.9607</v>
      </c>
      <c r="D11" s="25">
        <v>10112.4876</v>
      </c>
      <c r="E11" s="23">
        <f t="shared" si="0"/>
        <v>487887.51240000007</v>
      </c>
      <c r="F11" s="23">
        <f t="shared" si="1"/>
        <v>161053.27079999997</v>
      </c>
      <c r="G11" s="23">
        <f t="shared" si="1"/>
        <v>151509.86969999998</v>
      </c>
      <c r="H11" s="23">
        <f aca="true" t="shared" si="9" ref="H11:H18">+G11/F11*100</f>
        <v>94.07438231301045</v>
      </c>
      <c r="I11" s="23">
        <f aca="true" t="shared" si="10" ref="I11:K18">Q11+U11+Y11+AC11+AG11+AK11+BB11+BI11+BL11+BO11+BR11+BU11+CA11+CD11+CJ11+CM11+CS11</f>
        <v>359863.8124</v>
      </c>
      <c r="J11" s="23">
        <f t="shared" si="10"/>
        <v>119898.70413333333</v>
      </c>
      <c r="K11" s="23">
        <f t="shared" si="10"/>
        <v>110355.2697</v>
      </c>
      <c r="L11" s="23">
        <f aca="true" t="shared" si="11" ref="L11:L18">+K11/J11*100</f>
        <v>92.04041903345298</v>
      </c>
      <c r="M11" s="23">
        <f t="shared" si="2"/>
        <v>51661.36</v>
      </c>
      <c r="N11" s="23">
        <f t="shared" si="2"/>
        <v>17220.453333333335</v>
      </c>
      <c r="O11" s="23">
        <f t="shared" si="2"/>
        <v>16201.1004</v>
      </c>
      <c r="P11" s="23">
        <f aca="true" t="shared" si="12" ref="P11:P18">+O11/N11*100</f>
        <v>94.08056853323257</v>
      </c>
      <c r="Q11" s="25">
        <v>16543.67</v>
      </c>
      <c r="R11" s="25">
        <f aca="true" t="shared" si="13" ref="R11:R17">+Q11/12*4</f>
        <v>5514.556666666666</v>
      </c>
      <c r="S11" s="25">
        <v>5991.3254</v>
      </c>
      <c r="T11" s="23">
        <f aca="true" t="shared" si="14" ref="T11:T17">+S11/R11*100</f>
        <v>108.64564029625832</v>
      </c>
      <c r="U11" s="28">
        <v>26203.59</v>
      </c>
      <c r="V11" s="25">
        <f aca="true" t="shared" si="15" ref="V11:V17">+U11/12*4</f>
        <v>8734.53</v>
      </c>
      <c r="W11" s="28">
        <v>7067.3242</v>
      </c>
      <c r="X11" s="23">
        <f aca="true" t="shared" si="16" ref="X11:X17">+W11/V11*100</f>
        <v>80.91247268027014</v>
      </c>
      <c r="Y11" s="28">
        <v>35117.69</v>
      </c>
      <c r="Z11" s="25">
        <f aca="true" t="shared" si="17" ref="Z11:Z17">+Y11/12*4</f>
        <v>11705.896666666667</v>
      </c>
      <c r="AA11" s="25">
        <v>10209.775</v>
      </c>
      <c r="AB11" s="23">
        <f aca="true" t="shared" si="18" ref="AB11:AB18">+AA11/Z11*100</f>
        <v>87.21907676729306</v>
      </c>
      <c r="AC11" s="34">
        <v>6174.265</v>
      </c>
      <c r="AD11" s="25">
        <f aca="true" t="shared" si="19" ref="AD11:AD17">+AC11/12*4</f>
        <v>2058.0883333333336</v>
      </c>
      <c r="AE11" s="31">
        <v>1502.25</v>
      </c>
      <c r="AF11" s="23">
        <f aca="true" t="shared" si="20" ref="AF11:AF18">+AE11/AD11*100</f>
        <v>72.99249384339673</v>
      </c>
      <c r="AG11" s="25">
        <v>300</v>
      </c>
      <c r="AH11" s="25">
        <f>+AG11/12*4</f>
        <v>100</v>
      </c>
      <c r="AI11" s="34">
        <v>97.2</v>
      </c>
      <c r="AJ11" s="23">
        <f>+AI11/AH11*100</f>
        <v>97.2</v>
      </c>
      <c r="AK11" s="28">
        <v>0</v>
      </c>
      <c r="AL11" s="25">
        <f t="shared" si="3"/>
        <v>0</v>
      </c>
      <c r="AM11" s="28">
        <v>0</v>
      </c>
      <c r="AN11" s="23">
        <v>0</v>
      </c>
      <c r="AO11" s="23">
        <v>0</v>
      </c>
      <c r="AP11" s="23">
        <v>108497.3</v>
      </c>
      <c r="AQ11" s="23">
        <f aca="true" t="shared" si="21" ref="AQ11:AQ17">+AP11/12*4</f>
        <v>36165.76666666667</v>
      </c>
      <c r="AR11" s="23">
        <v>36165.8</v>
      </c>
      <c r="AS11" s="23">
        <v>4900.9</v>
      </c>
      <c r="AT11" s="23">
        <v>1110</v>
      </c>
      <c r="AU11" s="23">
        <v>1110</v>
      </c>
      <c r="AV11" s="28">
        <v>0</v>
      </c>
      <c r="AW11" s="28">
        <v>0</v>
      </c>
      <c r="AX11" s="28"/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3">
        <f t="shared" si="4"/>
        <v>207059.8</v>
      </c>
      <c r="BF11" s="23">
        <f t="shared" si="4"/>
        <v>69019.93333333333</v>
      </c>
      <c r="BG11" s="23">
        <f t="shared" si="4"/>
        <v>67091.535</v>
      </c>
      <c r="BH11" s="23">
        <f aca="true" t="shared" si="22" ref="BH11:BH18">+BG11/BF11*100</f>
        <v>97.20602695453198</v>
      </c>
      <c r="BI11" s="26">
        <v>125906.5</v>
      </c>
      <c r="BJ11" s="25">
        <f aca="true" t="shared" si="23" ref="BJ11:BJ17">+BI11/12*4</f>
        <v>41968.833333333336</v>
      </c>
      <c r="BK11" s="26">
        <v>33552.927</v>
      </c>
      <c r="BL11" s="26">
        <v>76274.9</v>
      </c>
      <c r="BM11" s="25">
        <f>+BL11/12*4</f>
        <v>25424.966666666664</v>
      </c>
      <c r="BN11" s="26">
        <v>32658.208</v>
      </c>
      <c r="BO11" s="28">
        <v>0</v>
      </c>
      <c r="BP11" s="28">
        <v>0</v>
      </c>
      <c r="BQ11" s="28">
        <v>0</v>
      </c>
      <c r="BR11" s="28">
        <v>4878.4</v>
      </c>
      <c r="BS11" s="25">
        <f>+BR11/12*4</f>
        <v>1626.1333333333332</v>
      </c>
      <c r="BT11" s="31">
        <v>880.4</v>
      </c>
      <c r="BU11" s="28">
        <v>0</v>
      </c>
      <c r="BV11" s="28">
        <v>0</v>
      </c>
      <c r="BW11" s="28">
        <v>0</v>
      </c>
      <c r="BX11" s="26">
        <v>14625.5</v>
      </c>
      <c r="BY11" s="26">
        <v>3878.8</v>
      </c>
      <c r="BZ11" s="26">
        <v>3878.8</v>
      </c>
      <c r="CA11" s="28">
        <v>0</v>
      </c>
      <c r="CB11" s="26">
        <v>0</v>
      </c>
      <c r="CC11" s="28">
        <v>0</v>
      </c>
      <c r="CD11" s="26">
        <v>46098.1</v>
      </c>
      <c r="CE11" s="25">
        <f aca="true" t="shared" si="24" ref="CE11:CE17">+CD11/12*4</f>
        <v>15366.033333333333</v>
      </c>
      <c r="CF11" s="26">
        <v>14508.6051</v>
      </c>
      <c r="CG11" s="31">
        <v>20446.8</v>
      </c>
      <c r="CH11" s="25">
        <f aca="true" t="shared" si="25" ref="CH11:CH17">+CG11/12*4</f>
        <v>6815.599999999999</v>
      </c>
      <c r="CI11" s="31">
        <v>1735.8341</v>
      </c>
      <c r="CJ11" s="25">
        <v>167.7</v>
      </c>
      <c r="CK11" s="26">
        <v>0</v>
      </c>
      <c r="CL11" s="29">
        <v>0</v>
      </c>
      <c r="CM11" s="28">
        <v>0</v>
      </c>
      <c r="CN11" s="26">
        <v>0</v>
      </c>
      <c r="CO11" s="28">
        <v>0</v>
      </c>
      <c r="CP11" s="25">
        <v>0</v>
      </c>
      <c r="CQ11" s="26">
        <v>0</v>
      </c>
      <c r="CR11" s="25">
        <v>0</v>
      </c>
      <c r="CS11" s="29">
        <v>22198.9974</v>
      </c>
      <c r="CT11" s="25">
        <f>+CS11/12*4</f>
        <v>7399.6658</v>
      </c>
      <c r="CU11" s="31">
        <v>3887.255</v>
      </c>
      <c r="CV11" s="28"/>
      <c r="CW11" s="23">
        <f t="shared" si="5"/>
        <v>487887.51240000007</v>
      </c>
      <c r="CX11" s="23">
        <f t="shared" si="5"/>
        <v>161053.27079999997</v>
      </c>
      <c r="CY11" s="23">
        <f t="shared" si="6"/>
        <v>151509.86969999998</v>
      </c>
      <c r="CZ11" s="26">
        <v>0</v>
      </c>
      <c r="DA11" s="28">
        <v>0</v>
      </c>
      <c r="DB11" s="26">
        <v>0</v>
      </c>
      <c r="DC11" s="26">
        <v>0</v>
      </c>
      <c r="DD11" s="28">
        <v>0</v>
      </c>
      <c r="DE11" s="28">
        <v>0</v>
      </c>
      <c r="DF11" s="26">
        <v>0</v>
      </c>
      <c r="DG11" s="26">
        <v>0</v>
      </c>
      <c r="DH11" s="25">
        <v>0</v>
      </c>
      <c r="DI11" s="25">
        <v>0</v>
      </c>
      <c r="DJ11" s="25">
        <v>0</v>
      </c>
      <c r="DK11" s="25">
        <v>0</v>
      </c>
      <c r="DL11" s="25">
        <v>0</v>
      </c>
      <c r="DM11" s="23">
        <f t="shared" si="7"/>
        <v>0</v>
      </c>
      <c r="DN11" s="23">
        <f t="shared" si="8"/>
        <v>0</v>
      </c>
    </row>
    <row r="12" spans="1:118" s="12" customFormat="1" ht="21" customHeight="1">
      <c r="A12" s="21">
        <v>3</v>
      </c>
      <c r="B12" s="33" t="s">
        <v>61</v>
      </c>
      <c r="C12" s="28">
        <v>9822.5805</v>
      </c>
      <c r="D12" s="28">
        <v>1154.912</v>
      </c>
      <c r="E12" s="23">
        <f t="shared" si="0"/>
        <v>230022.508</v>
      </c>
      <c r="F12" s="23">
        <f t="shared" si="1"/>
        <v>75658.95266666668</v>
      </c>
      <c r="G12" s="23">
        <f t="shared" si="1"/>
        <v>69109.6436</v>
      </c>
      <c r="H12" s="23">
        <f t="shared" si="9"/>
        <v>91.34364297174294</v>
      </c>
      <c r="I12" s="23">
        <f t="shared" si="10"/>
        <v>80473.408</v>
      </c>
      <c r="J12" s="23">
        <f t="shared" si="10"/>
        <v>26824.469333333334</v>
      </c>
      <c r="K12" s="23">
        <f t="shared" si="10"/>
        <v>20275.0936</v>
      </c>
      <c r="L12" s="23">
        <f t="shared" si="11"/>
        <v>75.58432320897855</v>
      </c>
      <c r="M12" s="23">
        <f t="shared" si="2"/>
        <v>28816.408</v>
      </c>
      <c r="N12" s="23">
        <f t="shared" si="2"/>
        <v>9605.469333333334</v>
      </c>
      <c r="O12" s="23">
        <f t="shared" si="2"/>
        <v>9397.0344</v>
      </c>
      <c r="P12" s="23">
        <f t="shared" si="12"/>
        <v>97.83003905275078</v>
      </c>
      <c r="Q12" s="25">
        <v>2500</v>
      </c>
      <c r="R12" s="25">
        <f t="shared" si="13"/>
        <v>833.3333333333334</v>
      </c>
      <c r="S12" s="25">
        <v>645.7934</v>
      </c>
      <c r="T12" s="23">
        <f t="shared" si="14"/>
        <v>77.495208</v>
      </c>
      <c r="U12" s="28">
        <v>4750</v>
      </c>
      <c r="V12" s="25">
        <f t="shared" si="15"/>
        <v>1583.3333333333333</v>
      </c>
      <c r="W12" s="28">
        <v>1074.3972</v>
      </c>
      <c r="X12" s="23">
        <f t="shared" si="16"/>
        <v>67.85666526315791</v>
      </c>
      <c r="Y12" s="28">
        <v>26316.408</v>
      </c>
      <c r="Z12" s="25">
        <f t="shared" si="17"/>
        <v>8772.136</v>
      </c>
      <c r="AA12" s="25">
        <v>8751.241</v>
      </c>
      <c r="AB12" s="23">
        <f t="shared" si="18"/>
        <v>99.76180259859171</v>
      </c>
      <c r="AC12" s="34">
        <v>5690</v>
      </c>
      <c r="AD12" s="25">
        <f t="shared" si="19"/>
        <v>1896.6666666666667</v>
      </c>
      <c r="AE12" s="31">
        <v>1487.509</v>
      </c>
      <c r="AF12" s="23">
        <f t="shared" si="20"/>
        <v>78.42753954305799</v>
      </c>
      <c r="AG12" s="25">
        <v>1000</v>
      </c>
      <c r="AH12" s="25">
        <f>+AG12/12*4</f>
        <v>333.3333333333333</v>
      </c>
      <c r="AI12" s="34">
        <v>171</v>
      </c>
      <c r="AJ12" s="23">
        <f>+AI12/AH12*100</f>
        <v>51.300000000000004</v>
      </c>
      <c r="AK12" s="28">
        <v>0</v>
      </c>
      <c r="AL12" s="25">
        <f t="shared" si="3"/>
        <v>0</v>
      </c>
      <c r="AM12" s="28">
        <v>0</v>
      </c>
      <c r="AN12" s="23">
        <v>0</v>
      </c>
      <c r="AO12" s="23">
        <v>0</v>
      </c>
      <c r="AP12" s="23">
        <v>140461</v>
      </c>
      <c r="AQ12" s="23">
        <f t="shared" si="21"/>
        <v>46820.333333333336</v>
      </c>
      <c r="AR12" s="23">
        <v>46820.4</v>
      </c>
      <c r="AS12" s="23">
        <v>3734</v>
      </c>
      <c r="AT12" s="23">
        <v>934.8</v>
      </c>
      <c r="AU12" s="23">
        <v>934.8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3">
        <f t="shared" si="4"/>
        <v>12267</v>
      </c>
      <c r="BF12" s="23">
        <f t="shared" si="4"/>
        <v>4089</v>
      </c>
      <c r="BG12" s="23">
        <f t="shared" si="4"/>
        <v>521.779</v>
      </c>
      <c r="BH12" s="23">
        <f t="shared" si="22"/>
        <v>12.76055270237222</v>
      </c>
      <c r="BI12" s="26">
        <v>2267</v>
      </c>
      <c r="BJ12" s="25">
        <f t="shared" si="23"/>
        <v>755.6666666666666</v>
      </c>
      <c r="BK12" s="26">
        <v>264.179</v>
      </c>
      <c r="BL12" s="26">
        <v>0</v>
      </c>
      <c r="BM12" s="25">
        <v>0</v>
      </c>
      <c r="BN12" s="26">
        <v>0</v>
      </c>
      <c r="BO12" s="28">
        <v>0</v>
      </c>
      <c r="BP12" s="28">
        <v>0</v>
      </c>
      <c r="BQ12" s="28">
        <v>0</v>
      </c>
      <c r="BR12" s="25">
        <v>10000</v>
      </c>
      <c r="BS12" s="25">
        <f>+BR12/12*4</f>
        <v>3333.3333333333335</v>
      </c>
      <c r="BT12" s="31">
        <v>257.6</v>
      </c>
      <c r="BU12" s="28">
        <v>0</v>
      </c>
      <c r="BV12" s="28">
        <v>0</v>
      </c>
      <c r="BW12" s="28">
        <v>0</v>
      </c>
      <c r="BX12" s="26">
        <v>5354.1</v>
      </c>
      <c r="BY12" s="26">
        <v>1079.35</v>
      </c>
      <c r="BZ12" s="26">
        <v>1079.35</v>
      </c>
      <c r="CA12" s="28">
        <v>0</v>
      </c>
      <c r="CB12" s="26">
        <v>0</v>
      </c>
      <c r="CC12" s="28">
        <v>0</v>
      </c>
      <c r="CD12" s="26">
        <v>25950</v>
      </c>
      <c r="CE12" s="25">
        <f t="shared" si="24"/>
        <v>8650</v>
      </c>
      <c r="CF12" s="26">
        <v>7549.194</v>
      </c>
      <c r="CG12" s="31">
        <v>10000</v>
      </c>
      <c r="CH12" s="25">
        <f t="shared" si="25"/>
        <v>3333.3333333333335</v>
      </c>
      <c r="CI12" s="31">
        <v>2221.904</v>
      </c>
      <c r="CJ12" s="25">
        <v>0</v>
      </c>
      <c r="CK12" s="26">
        <v>0</v>
      </c>
      <c r="CL12" s="29">
        <v>0</v>
      </c>
      <c r="CM12" s="28">
        <v>0</v>
      </c>
      <c r="CN12" s="26">
        <v>0</v>
      </c>
      <c r="CO12" s="28">
        <v>0</v>
      </c>
      <c r="CP12" s="25">
        <v>0</v>
      </c>
      <c r="CQ12" s="26">
        <v>0</v>
      </c>
      <c r="CR12" s="25">
        <v>0</v>
      </c>
      <c r="CS12" s="29">
        <v>2000</v>
      </c>
      <c r="CT12" s="25">
        <f aca="true" t="shared" si="26" ref="CT12:CT17">+CS12/12*4</f>
        <v>666.6666666666666</v>
      </c>
      <c r="CU12" s="31">
        <v>74.18</v>
      </c>
      <c r="CV12" s="28"/>
      <c r="CW12" s="23">
        <f t="shared" si="5"/>
        <v>230022.508</v>
      </c>
      <c r="CX12" s="23">
        <f t="shared" si="5"/>
        <v>75658.95266666668</v>
      </c>
      <c r="CY12" s="23">
        <f t="shared" si="6"/>
        <v>69109.6436</v>
      </c>
      <c r="CZ12" s="26">
        <v>0</v>
      </c>
      <c r="DA12" s="28">
        <v>0</v>
      </c>
      <c r="DB12" s="26">
        <v>0</v>
      </c>
      <c r="DC12" s="26">
        <v>0</v>
      </c>
      <c r="DD12" s="28">
        <v>0</v>
      </c>
      <c r="DE12" s="28">
        <v>0</v>
      </c>
      <c r="DF12" s="26">
        <v>0</v>
      </c>
      <c r="DG12" s="26">
        <v>0</v>
      </c>
      <c r="DH12" s="25">
        <v>0</v>
      </c>
      <c r="DI12" s="25">
        <v>0</v>
      </c>
      <c r="DJ12" s="25">
        <v>0</v>
      </c>
      <c r="DK12" s="25">
        <v>0</v>
      </c>
      <c r="DL12" s="25">
        <v>0</v>
      </c>
      <c r="DM12" s="23">
        <f t="shared" si="7"/>
        <v>0</v>
      </c>
      <c r="DN12" s="23">
        <f t="shared" si="8"/>
        <v>0</v>
      </c>
    </row>
    <row r="13" spans="1:118" s="12" customFormat="1" ht="21" customHeight="1">
      <c r="A13" s="21">
        <v>4</v>
      </c>
      <c r="B13" s="33" t="s">
        <v>57</v>
      </c>
      <c r="C13" s="25">
        <v>16226.7244</v>
      </c>
      <c r="D13" s="25">
        <v>45751.3656</v>
      </c>
      <c r="E13" s="23">
        <f t="shared" si="0"/>
        <v>264580</v>
      </c>
      <c r="F13" s="23">
        <f t="shared" si="1"/>
        <v>88193.33333333334</v>
      </c>
      <c r="G13" s="23">
        <f t="shared" si="1"/>
        <v>81119.842</v>
      </c>
      <c r="H13" s="23">
        <f t="shared" si="9"/>
        <v>91.97956232519464</v>
      </c>
      <c r="I13" s="23">
        <f t="shared" si="10"/>
        <v>171168.2</v>
      </c>
      <c r="J13" s="23">
        <f t="shared" si="10"/>
        <v>57056.06666666667</v>
      </c>
      <c r="K13" s="23">
        <f t="shared" si="10"/>
        <v>49982.64199999999</v>
      </c>
      <c r="L13" s="23">
        <f t="shared" si="11"/>
        <v>87.60267736647343</v>
      </c>
      <c r="M13" s="23">
        <f>Q13+Y13</f>
        <v>12110</v>
      </c>
      <c r="N13" s="23">
        <f t="shared" si="2"/>
        <v>4036.6666666666665</v>
      </c>
      <c r="O13" s="23">
        <f t="shared" si="2"/>
        <v>2352.941</v>
      </c>
      <c r="P13" s="23">
        <f t="shared" si="12"/>
        <v>58.28920726672171</v>
      </c>
      <c r="Q13" s="25">
        <v>450</v>
      </c>
      <c r="R13" s="25">
        <f t="shared" si="13"/>
        <v>150</v>
      </c>
      <c r="S13" s="25">
        <v>38.893</v>
      </c>
      <c r="T13" s="23">
        <f t="shared" si="14"/>
        <v>25.928666666666665</v>
      </c>
      <c r="U13" s="28">
        <v>10580</v>
      </c>
      <c r="V13" s="25">
        <f t="shared" si="15"/>
        <v>3526.6666666666665</v>
      </c>
      <c r="W13" s="28">
        <v>1869.811</v>
      </c>
      <c r="X13" s="23">
        <f t="shared" si="16"/>
        <v>53.01921550094518</v>
      </c>
      <c r="Y13" s="28">
        <v>11660</v>
      </c>
      <c r="Z13" s="25">
        <f t="shared" si="17"/>
        <v>3886.6666666666665</v>
      </c>
      <c r="AA13" s="25">
        <v>2314.048</v>
      </c>
      <c r="AB13" s="23">
        <f t="shared" si="18"/>
        <v>59.53811320754716</v>
      </c>
      <c r="AC13" s="34">
        <v>750</v>
      </c>
      <c r="AD13" s="25">
        <f t="shared" si="19"/>
        <v>250</v>
      </c>
      <c r="AE13" s="31">
        <v>152.85</v>
      </c>
      <c r="AF13" s="23">
        <f t="shared" si="20"/>
        <v>61.13999999999999</v>
      </c>
      <c r="AG13" s="25">
        <v>0</v>
      </c>
      <c r="AH13" s="25">
        <v>0</v>
      </c>
      <c r="AI13" s="34">
        <v>0</v>
      </c>
      <c r="AJ13" s="23">
        <v>0</v>
      </c>
      <c r="AK13" s="28">
        <v>0</v>
      </c>
      <c r="AL13" s="25">
        <f t="shared" si="3"/>
        <v>0</v>
      </c>
      <c r="AM13" s="28">
        <v>0</v>
      </c>
      <c r="AN13" s="23">
        <v>0</v>
      </c>
      <c r="AO13" s="23">
        <v>0</v>
      </c>
      <c r="AP13" s="23">
        <v>93411.8</v>
      </c>
      <c r="AQ13" s="23">
        <f t="shared" si="21"/>
        <v>31137.266666666666</v>
      </c>
      <c r="AR13" s="23">
        <v>31137.2</v>
      </c>
      <c r="AS13" s="23">
        <v>0</v>
      </c>
      <c r="AT13" s="23">
        <v>0</v>
      </c>
      <c r="AU13" s="23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3">
        <f t="shared" si="4"/>
        <v>136478.2</v>
      </c>
      <c r="BF13" s="23">
        <f t="shared" si="4"/>
        <v>45492.73333333334</v>
      </c>
      <c r="BG13" s="23">
        <f t="shared" si="4"/>
        <v>44710.24</v>
      </c>
      <c r="BH13" s="23">
        <f t="shared" si="22"/>
        <v>98.2799597298323</v>
      </c>
      <c r="BI13" s="26">
        <v>136478.2</v>
      </c>
      <c r="BJ13" s="25">
        <f t="shared" si="23"/>
        <v>45492.73333333334</v>
      </c>
      <c r="BK13" s="26">
        <v>44710.24</v>
      </c>
      <c r="BL13" s="26">
        <v>0</v>
      </c>
      <c r="BM13" s="25">
        <v>0</v>
      </c>
      <c r="BN13" s="26">
        <v>0</v>
      </c>
      <c r="BO13" s="28">
        <v>0</v>
      </c>
      <c r="BP13" s="28">
        <v>0</v>
      </c>
      <c r="BQ13" s="28">
        <v>0</v>
      </c>
      <c r="BR13" s="25">
        <v>0</v>
      </c>
      <c r="BS13" s="25">
        <f>+BR13/12*3</f>
        <v>0</v>
      </c>
      <c r="BT13" s="31">
        <v>0</v>
      </c>
      <c r="BU13" s="28">
        <v>0</v>
      </c>
      <c r="BV13" s="28">
        <v>0</v>
      </c>
      <c r="BW13" s="28">
        <v>0</v>
      </c>
      <c r="BX13" s="26">
        <v>0</v>
      </c>
      <c r="BY13" s="26">
        <v>0</v>
      </c>
      <c r="BZ13" s="26">
        <v>0</v>
      </c>
      <c r="CA13" s="28">
        <v>0</v>
      </c>
      <c r="CB13" s="26">
        <v>0</v>
      </c>
      <c r="CC13" s="28">
        <v>0</v>
      </c>
      <c r="CD13" s="26">
        <v>4250</v>
      </c>
      <c r="CE13" s="25">
        <f t="shared" si="24"/>
        <v>1416.6666666666667</v>
      </c>
      <c r="CF13" s="26">
        <v>433.7</v>
      </c>
      <c r="CG13" s="31">
        <v>1950</v>
      </c>
      <c r="CH13" s="25">
        <f t="shared" si="25"/>
        <v>650</v>
      </c>
      <c r="CI13" s="31">
        <v>128.2</v>
      </c>
      <c r="CJ13" s="25">
        <v>0</v>
      </c>
      <c r="CK13" s="26">
        <f>+CJ13/12*1</f>
        <v>0</v>
      </c>
      <c r="CL13" s="30">
        <v>0</v>
      </c>
      <c r="CM13" s="28">
        <v>0</v>
      </c>
      <c r="CN13" s="26">
        <f>+CM13/12*1</f>
        <v>0</v>
      </c>
      <c r="CO13" s="28">
        <v>0</v>
      </c>
      <c r="CP13" s="25">
        <v>0</v>
      </c>
      <c r="CQ13" s="26">
        <f>+CP13/12*1</f>
        <v>0</v>
      </c>
      <c r="CR13" s="25">
        <v>0</v>
      </c>
      <c r="CS13" s="30">
        <v>7000</v>
      </c>
      <c r="CT13" s="25">
        <f t="shared" si="26"/>
        <v>2333.3333333333335</v>
      </c>
      <c r="CU13" s="31">
        <v>463.1</v>
      </c>
      <c r="CV13" s="28">
        <v>0</v>
      </c>
      <c r="CW13" s="23">
        <f t="shared" si="5"/>
        <v>264580</v>
      </c>
      <c r="CX13" s="23">
        <f t="shared" si="5"/>
        <v>88193.33333333334</v>
      </c>
      <c r="CY13" s="23">
        <f t="shared" si="6"/>
        <v>81119.842</v>
      </c>
      <c r="CZ13" s="26">
        <v>0</v>
      </c>
      <c r="DA13" s="28">
        <v>0</v>
      </c>
      <c r="DB13" s="26">
        <v>0</v>
      </c>
      <c r="DC13" s="26">
        <v>0</v>
      </c>
      <c r="DD13" s="28">
        <v>0</v>
      </c>
      <c r="DE13" s="28">
        <v>0</v>
      </c>
      <c r="DF13" s="26">
        <v>0</v>
      </c>
      <c r="DG13" s="26">
        <v>0</v>
      </c>
      <c r="DH13" s="25">
        <v>0</v>
      </c>
      <c r="DI13" s="25">
        <v>0</v>
      </c>
      <c r="DJ13" s="25">
        <v>0</v>
      </c>
      <c r="DK13" s="25">
        <v>0</v>
      </c>
      <c r="DL13" s="25">
        <v>0</v>
      </c>
      <c r="DM13" s="23">
        <f t="shared" si="7"/>
        <v>0</v>
      </c>
      <c r="DN13" s="23">
        <f t="shared" si="8"/>
        <v>0</v>
      </c>
    </row>
    <row r="14" spans="1:118" s="12" customFormat="1" ht="21" customHeight="1">
      <c r="A14" s="21">
        <v>5</v>
      </c>
      <c r="B14" s="33" t="s">
        <v>62</v>
      </c>
      <c r="C14" s="27">
        <v>21168.4367</v>
      </c>
      <c r="D14" s="27">
        <v>25083.5337</v>
      </c>
      <c r="E14" s="23">
        <f>CW14+DM14-DJ14</f>
        <v>342640</v>
      </c>
      <c r="F14" s="23">
        <f>CX14+DM14-DJ14</f>
        <v>114077.7</v>
      </c>
      <c r="G14" s="23">
        <f>CY14+DN14-DK14</f>
        <v>103840.041</v>
      </c>
      <c r="H14" s="23">
        <f>+G14/F14*100</f>
        <v>91.02571405279033</v>
      </c>
      <c r="I14" s="23">
        <f>Q14+U14+Y14+AC14+AG14+AK14+BB14+BI14+BL14+BO14+BR14+BU14+CA14+CD14+CJ14+CM14+CS14</f>
        <v>97407</v>
      </c>
      <c r="J14" s="23">
        <f>R14+V14+Z14+AD14+AH14+AL14+BC14+BJ14+BM14+BP14+BS14+BV14+CB14+CE14+CK14+CN14+CT14</f>
        <v>32469.000000000004</v>
      </c>
      <c r="K14" s="23">
        <f>S14+W14+AA14+AE14+AI14+AM14+BD14+BK14+BN14+BQ14+BT14+BW14+CC14+CF14+CL14+CO14+CU14</f>
        <v>22775.741</v>
      </c>
      <c r="L14" s="23">
        <f>+K14/J14*100</f>
        <v>70.14611167575225</v>
      </c>
      <c r="M14" s="23">
        <f>Q14+Y14</f>
        <v>34147</v>
      </c>
      <c r="N14" s="23">
        <f t="shared" si="2"/>
        <v>11382.333333333334</v>
      </c>
      <c r="O14" s="23">
        <f>S14+AA14</f>
        <v>9929.719</v>
      </c>
      <c r="P14" s="23">
        <f>+O14/N14*100</f>
        <v>87.23799162444723</v>
      </c>
      <c r="Q14" s="27">
        <v>2997</v>
      </c>
      <c r="R14" s="25">
        <f t="shared" si="13"/>
        <v>999</v>
      </c>
      <c r="S14" s="25">
        <v>982.874</v>
      </c>
      <c r="T14" s="23">
        <f>+S14/R14*100</f>
        <v>98.38578578578579</v>
      </c>
      <c r="U14" s="28">
        <v>19990</v>
      </c>
      <c r="V14" s="25">
        <f t="shared" si="15"/>
        <v>6663.333333333333</v>
      </c>
      <c r="W14" s="28">
        <v>3173.896</v>
      </c>
      <c r="X14" s="23">
        <f>+W14/V14*100</f>
        <v>47.632256128064036</v>
      </c>
      <c r="Y14" s="28">
        <v>31150</v>
      </c>
      <c r="Z14" s="25">
        <f t="shared" si="17"/>
        <v>10383.333333333334</v>
      </c>
      <c r="AA14" s="25">
        <v>8946.845</v>
      </c>
      <c r="AB14" s="23">
        <f>+AA14/Z14*100</f>
        <v>86.16544141252005</v>
      </c>
      <c r="AC14" s="34">
        <v>3200</v>
      </c>
      <c r="AD14" s="25">
        <f t="shared" si="19"/>
        <v>1066.6666666666667</v>
      </c>
      <c r="AE14" s="31">
        <v>1185.5</v>
      </c>
      <c r="AF14" s="23">
        <f>+AE14/AD14*100</f>
        <v>111.140625</v>
      </c>
      <c r="AG14" s="25">
        <v>0</v>
      </c>
      <c r="AH14" s="25">
        <v>0</v>
      </c>
      <c r="AI14" s="34">
        <v>0</v>
      </c>
      <c r="AJ14" s="23">
        <v>0</v>
      </c>
      <c r="AK14" s="28">
        <v>0</v>
      </c>
      <c r="AL14" s="25">
        <f>+AK14/12*1</f>
        <v>0</v>
      </c>
      <c r="AM14" s="28">
        <v>0</v>
      </c>
      <c r="AN14" s="23">
        <v>0</v>
      </c>
      <c r="AO14" s="23">
        <v>0</v>
      </c>
      <c r="AP14" s="23">
        <v>243599.4</v>
      </c>
      <c r="AQ14" s="23">
        <f t="shared" si="21"/>
        <v>81199.8</v>
      </c>
      <c r="AR14" s="23">
        <v>80655.4</v>
      </c>
      <c r="AS14" s="23">
        <v>1633.6</v>
      </c>
      <c r="AT14" s="23">
        <v>408.9</v>
      </c>
      <c r="AU14" s="23">
        <v>408.9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3">
        <f>BI14+BL14+BO14+BR14</f>
        <v>15510</v>
      </c>
      <c r="BF14" s="23">
        <f>BJ14+BM14+BP14+BS14</f>
        <v>5170</v>
      </c>
      <c r="BG14" s="23">
        <f>BK14+BN14+BQ14+BT14</f>
        <v>4282.516</v>
      </c>
      <c r="BH14" s="23">
        <f>+BG14/BF14*100</f>
        <v>82.83396518375241</v>
      </c>
      <c r="BI14" s="26">
        <v>14330</v>
      </c>
      <c r="BJ14" s="25">
        <f t="shared" si="23"/>
        <v>4776.666666666667</v>
      </c>
      <c r="BK14" s="26">
        <v>3882.516</v>
      </c>
      <c r="BL14" s="26">
        <v>0</v>
      </c>
      <c r="BM14" s="25">
        <v>0</v>
      </c>
      <c r="BN14" s="26">
        <v>0</v>
      </c>
      <c r="BO14" s="28">
        <v>0</v>
      </c>
      <c r="BP14" s="28">
        <v>0</v>
      </c>
      <c r="BQ14" s="28">
        <v>0</v>
      </c>
      <c r="BR14" s="25">
        <v>1180</v>
      </c>
      <c r="BS14" s="25">
        <f>+BR14/12*4</f>
        <v>393.3333333333333</v>
      </c>
      <c r="BT14" s="31">
        <v>400</v>
      </c>
      <c r="BU14" s="28">
        <v>0</v>
      </c>
      <c r="BV14" s="28">
        <v>0</v>
      </c>
      <c r="BW14" s="28">
        <v>0</v>
      </c>
      <c r="BX14" s="26">
        <v>0</v>
      </c>
      <c r="BY14" s="26">
        <v>0</v>
      </c>
      <c r="BZ14" s="26">
        <v>0</v>
      </c>
      <c r="CA14" s="28">
        <v>0</v>
      </c>
      <c r="CB14" s="26">
        <v>0</v>
      </c>
      <c r="CC14" s="28">
        <v>0</v>
      </c>
      <c r="CD14" s="26">
        <v>23060</v>
      </c>
      <c r="CE14" s="25">
        <f t="shared" si="24"/>
        <v>7686.666666666667</v>
      </c>
      <c r="CF14" s="26">
        <v>3814.71</v>
      </c>
      <c r="CG14" s="31">
        <v>5120</v>
      </c>
      <c r="CH14" s="25">
        <f t="shared" si="25"/>
        <v>1706.6666666666667</v>
      </c>
      <c r="CI14" s="31">
        <v>1102.75</v>
      </c>
      <c r="CJ14" s="25">
        <v>0</v>
      </c>
      <c r="CK14" s="26">
        <f>+CJ14/12*1</f>
        <v>0</v>
      </c>
      <c r="CL14" s="31">
        <v>0</v>
      </c>
      <c r="CM14" s="28">
        <v>0</v>
      </c>
      <c r="CN14" s="26">
        <f>+CM14/12*1</f>
        <v>0</v>
      </c>
      <c r="CO14" s="28">
        <v>0</v>
      </c>
      <c r="CP14" s="25">
        <v>0</v>
      </c>
      <c r="CQ14" s="26">
        <f>+CP14/12*1</f>
        <v>0</v>
      </c>
      <c r="CR14" s="25">
        <v>0</v>
      </c>
      <c r="CS14" s="31">
        <v>1500</v>
      </c>
      <c r="CT14" s="25">
        <f t="shared" si="26"/>
        <v>500</v>
      </c>
      <c r="CU14" s="31">
        <v>389.4</v>
      </c>
      <c r="CV14" s="28">
        <v>0</v>
      </c>
      <c r="CW14" s="23">
        <f>Q14+U14+Y14+AC14+AG14+AK14+AN14+AP14+AS14+AV14+AY14+BB14+BI14+BL14+BO14+BR14+BU14+BX14+CA14+CD14+CJ14+CM14+CP14+CS14</f>
        <v>342640</v>
      </c>
      <c r="CX14" s="23">
        <f>R14+V14+Z14+AD14+AH14+AL14+AO14+AQ14+AT14+AW14+AZ14+BC14+BJ14+BM14+BP14+BS14+BV14+BY14+CB14+CE14+CK14+CN14+CQ14+CT14</f>
        <v>114077.7</v>
      </c>
      <c r="CY14" s="23">
        <f>S14+W14+AA14+AE14+AI14+AM14+AO14+AR14+AU14+AX14+BA14+BD14+BK14+BN14+BQ14+BT14+BW14+BZ14+CC14+CF14+CL14+CO14+CR14+CU14+CV14</f>
        <v>103840.041</v>
      </c>
      <c r="CZ14" s="26">
        <v>0</v>
      </c>
      <c r="DA14" s="28">
        <v>0</v>
      </c>
      <c r="DB14" s="26">
        <v>0</v>
      </c>
      <c r="DC14" s="26">
        <v>0</v>
      </c>
      <c r="DD14" s="28">
        <v>0</v>
      </c>
      <c r="DE14" s="28">
        <v>0</v>
      </c>
      <c r="DF14" s="26">
        <v>0</v>
      </c>
      <c r="DG14" s="26">
        <v>0</v>
      </c>
      <c r="DH14" s="25">
        <v>0</v>
      </c>
      <c r="DI14" s="27">
        <v>0</v>
      </c>
      <c r="DJ14" s="25">
        <v>0</v>
      </c>
      <c r="DK14" s="25">
        <v>0</v>
      </c>
      <c r="DL14" s="25">
        <v>0</v>
      </c>
      <c r="DM14" s="23">
        <f>CZ14+DB14+DD14+DF14+DH14+DJ14</f>
        <v>0</v>
      </c>
      <c r="DN14" s="23">
        <f>DA14+DC14+DE14+DG14+DI14+DK14+DL14</f>
        <v>0</v>
      </c>
    </row>
    <row r="15" spans="1:118" s="12" customFormat="1" ht="21" customHeight="1">
      <c r="A15" s="21">
        <v>6</v>
      </c>
      <c r="B15" s="33" t="s">
        <v>63</v>
      </c>
      <c r="C15" s="27">
        <v>11272.6692</v>
      </c>
      <c r="D15" s="27">
        <v>17117.0241</v>
      </c>
      <c r="E15" s="23">
        <f t="shared" si="0"/>
        <v>179045.4</v>
      </c>
      <c r="F15" s="23">
        <f t="shared" si="1"/>
        <v>59681.799999999996</v>
      </c>
      <c r="G15" s="23">
        <f t="shared" si="1"/>
        <v>54633.548599999995</v>
      </c>
      <c r="H15" s="23">
        <f t="shared" si="9"/>
        <v>91.54138883210626</v>
      </c>
      <c r="I15" s="23">
        <f t="shared" si="10"/>
        <v>48600</v>
      </c>
      <c r="J15" s="23">
        <f t="shared" si="10"/>
        <v>16200</v>
      </c>
      <c r="K15" s="23">
        <f t="shared" si="10"/>
        <v>11151.7486</v>
      </c>
      <c r="L15" s="23">
        <f t="shared" si="11"/>
        <v>68.83795432098766</v>
      </c>
      <c r="M15" s="23">
        <f>Q15+Y15</f>
        <v>20100</v>
      </c>
      <c r="N15" s="23">
        <f t="shared" si="2"/>
        <v>6700</v>
      </c>
      <c r="O15" s="23">
        <f t="shared" si="2"/>
        <v>5493.545999999999</v>
      </c>
      <c r="P15" s="23">
        <f t="shared" si="12"/>
        <v>81.99322388059701</v>
      </c>
      <c r="Q15" s="27">
        <v>500</v>
      </c>
      <c r="R15" s="25">
        <f t="shared" si="13"/>
        <v>166.66666666666666</v>
      </c>
      <c r="S15" s="25">
        <v>74.306</v>
      </c>
      <c r="T15" s="23">
        <f t="shared" si="14"/>
        <v>44.583600000000004</v>
      </c>
      <c r="U15" s="28">
        <v>7000</v>
      </c>
      <c r="V15" s="25">
        <f t="shared" si="15"/>
        <v>2333.3333333333335</v>
      </c>
      <c r="W15" s="28">
        <v>1377.1586</v>
      </c>
      <c r="X15" s="23">
        <f t="shared" si="16"/>
        <v>59.02108285714285</v>
      </c>
      <c r="Y15" s="28">
        <v>19600</v>
      </c>
      <c r="Z15" s="25">
        <f t="shared" si="17"/>
        <v>6533.333333333333</v>
      </c>
      <c r="AA15" s="25">
        <v>5419.24</v>
      </c>
      <c r="AB15" s="23">
        <f t="shared" si="18"/>
        <v>82.94755102040816</v>
      </c>
      <c r="AC15" s="34">
        <v>800</v>
      </c>
      <c r="AD15" s="25">
        <f t="shared" si="19"/>
        <v>266.6666666666667</v>
      </c>
      <c r="AE15" s="31">
        <v>559.3</v>
      </c>
      <c r="AF15" s="23">
        <f t="shared" si="20"/>
        <v>209.73749999999995</v>
      </c>
      <c r="AG15" s="25">
        <v>0</v>
      </c>
      <c r="AH15" s="25">
        <v>0</v>
      </c>
      <c r="AI15" s="34">
        <v>0</v>
      </c>
      <c r="AJ15" s="23">
        <v>0</v>
      </c>
      <c r="AK15" s="28">
        <v>0</v>
      </c>
      <c r="AL15" s="25">
        <f t="shared" si="3"/>
        <v>0</v>
      </c>
      <c r="AM15" s="28">
        <v>0</v>
      </c>
      <c r="AN15" s="23">
        <v>0</v>
      </c>
      <c r="AO15" s="23">
        <v>0</v>
      </c>
      <c r="AP15" s="23">
        <v>130445.4</v>
      </c>
      <c r="AQ15" s="23">
        <f t="shared" si="21"/>
        <v>43481.799999999996</v>
      </c>
      <c r="AR15" s="23">
        <v>43481.8</v>
      </c>
      <c r="AS15" s="23">
        <v>0</v>
      </c>
      <c r="AT15" s="23">
        <v>0</v>
      </c>
      <c r="AU15" s="23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3">
        <f t="shared" si="4"/>
        <v>2200</v>
      </c>
      <c r="BF15" s="23">
        <f t="shared" si="4"/>
        <v>733.3333333333334</v>
      </c>
      <c r="BG15" s="23">
        <f t="shared" si="4"/>
        <v>829.234</v>
      </c>
      <c r="BH15" s="23">
        <f t="shared" si="22"/>
        <v>113.07736363636363</v>
      </c>
      <c r="BI15" s="26">
        <v>2200</v>
      </c>
      <c r="BJ15" s="25">
        <f t="shared" si="23"/>
        <v>733.3333333333334</v>
      </c>
      <c r="BK15" s="26">
        <v>829.234</v>
      </c>
      <c r="BL15" s="26">
        <v>0</v>
      </c>
      <c r="BM15" s="25">
        <v>0</v>
      </c>
      <c r="BN15" s="26">
        <v>0</v>
      </c>
      <c r="BO15" s="28">
        <v>0</v>
      </c>
      <c r="BP15" s="28">
        <v>0</v>
      </c>
      <c r="BQ15" s="28">
        <v>0</v>
      </c>
      <c r="BR15" s="25">
        <v>0</v>
      </c>
      <c r="BS15" s="25">
        <f>+BR15/12*3</f>
        <v>0</v>
      </c>
      <c r="BT15" s="31">
        <v>0</v>
      </c>
      <c r="BU15" s="28">
        <v>0</v>
      </c>
      <c r="BV15" s="28">
        <v>0</v>
      </c>
      <c r="BW15" s="28">
        <v>0</v>
      </c>
      <c r="BX15" s="26">
        <v>0</v>
      </c>
      <c r="BY15" s="26">
        <v>0</v>
      </c>
      <c r="BZ15" s="26">
        <v>0</v>
      </c>
      <c r="CA15" s="28">
        <v>0</v>
      </c>
      <c r="CB15" s="26">
        <v>0</v>
      </c>
      <c r="CC15" s="28">
        <v>0</v>
      </c>
      <c r="CD15" s="26">
        <v>18500</v>
      </c>
      <c r="CE15" s="25">
        <f t="shared" si="24"/>
        <v>6166.666666666667</v>
      </c>
      <c r="CF15" s="26">
        <v>2766.81</v>
      </c>
      <c r="CG15" s="31">
        <v>5500</v>
      </c>
      <c r="CH15" s="25">
        <f t="shared" si="25"/>
        <v>1833.3333333333333</v>
      </c>
      <c r="CI15" s="31">
        <v>786.92</v>
      </c>
      <c r="CJ15" s="25">
        <v>0</v>
      </c>
      <c r="CK15" s="26">
        <f>+CJ15/12*1</f>
        <v>0</v>
      </c>
      <c r="CL15" s="31">
        <v>0</v>
      </c>
      <c r="CM15" s="28">
        <v>0</v>
      </c>
      <c r="CN15" s="26">
        <f>+CM15/12*1</f>
        <v>0</v>
      </c>
      <c r="CO15" s="28">
        <v>0</v>
      </c>
      <c r="CP15" s="25">
        <v>0</v>
      </c>
      <c r="CQ15" s="26">
        <f>+CP15/12*1</f>
        <v>0</v>
      </c>
      <c r="CR15" s="25">
        <v>0</v>
      </c>
      <c r="CS15" s="31">
        <v>0</v>
      </c>
      <c r="CT15" s="25">
        <f t="shared" si="26"/>
        <v>0</v>
      </c>
      <c r="CU15" s="31">
        <v>125.7</v>
      </c>
      <c r="CV15" s="28">
        <v>0</v>
      </c>
      <c r="CW15" s="23">
        <f t="shared" si="5"/>
        <v>179045.4</v>
      </c>
      <c r="CX15" s="23">
        <f t="shared" si="5"/>
        <v>59681.799999999996</v>
      </c>
      <c r="CY15" s="23">
        <f t="shared" si="6"/>
        <v>54633.548599999995</v>
      </c>
      <c r="CZ15" s="26">
        <v>0</v>
      </c>
      <c r="DA15" s="28">
        <v>0</v>
      </c>
      <c r="DB15" s="26">
        <v>0</v>
      </c>
      <c r="DC15" s="26">
        <v>0</v>
      </c>
      <c r="DD15" s="28">
        <v>0</v>
      </c>
      <c r="DE15" s="28">
        <v>0</v>
      </c>
      <c r="DF15" s="26">
        <v>0</v>
      </c>
      <c r="DG15" s="26">
        <v>0</v>
      </c>
      <c r="DH15" s="25">
        <v>0</v>
      </c>
      <c r="DI15" s="27">
        <v>0</v>
      </c>
      <c r="DJ15" s="25">
        <v>0</v>
      </c>
      <c r="DK15" s="25">
        <v>0</v>
      </c>
      <c r="DL15" s="25">
        <v>0</v>
      </c>
      <c r="DM15" s="23">
        <f t="shared" si="7"/>
        <v>0</v>
      </c>
      <c r="DN15" s="23">
        <f t="shared" si="8"/>
        <v>0</v>
      </c>
    </row>
    <row r="16" spans="1:118" s="12" customFormat="1" ht="21" customHeight="1">
      <c r="A16" s="21">
        <v>7</v>
      </c>
      <c r="B16" s="33" t="s">
        <v>64</v>
      </c>
      <c r="C16" s="27">
        <v>6367.469400000001</v>
      </c>
      <c r="D16" s="27">
        <v>22663.277599999998</v>
      </c>
      <c r="E16" s="23">
        <f t="shared" si="0"/>
        <v>209368.3</v>
      </c>
      <c r="F16" s="23">
        <f t="shared" si="1"/>
        <v>69789.43333333332</v>
      </c>
      <c r="G16" s="23">
        <f t="shared" si="1"/>
        <v>64851.830400000006</v>
      </c>
      <c r="H16" s="23">
        <f t="shared" si="9"/>
        <v>92.92499924773715</v>
      </c>
      <c r="I16" s="23">
        <f t="shared" si="10"/>
        <v>54723</v>
      </c>
      <c r="J16" s="23">
        <f t="shared" si="10"/>
        <v>18241</v>
      </c>
      <c r="K16" s="23">
        <f t="shared" si="10"/>
        <v>13273.900399999999</v>
      </c>
      <c r="L16" s="23">
        <f t="shared" si="11"/>
        <v>72.76958719368454</v>
      </c>
      <c r="M16" s="23">
        <f>Q16+Y16</f>
        <v>20073</v>
      </c>
      <c r="N16" s="23">
        <f t="shared" si="2"/>
        <v>6691</v>
      </c>
      <c r="O16" s="23">
        <f t="shared" si="2"/>
        <v>5020.1140000000005</v>
      </c>
      <c r="P16" s="23">
        <f t="shared" si="12"/>
        <v>75.02785831714243</v>
      </c>
      <c r="Q16" s="27">
        <v>300</v>
      </c>
      <c r="R16" s="25">
        <f t="shared" si="13"/>
        <v>100</v>
      </c>
      <c r="S16" s="25">
        <v>50.545</v>
      </c>
      <c r="T16" s="23">
        <f t="shared" si="14"/>
        <v>50.54500000000001</v>
      </c>
      <c r="U16" s="28">
        <v>9800</v>
      </c>
      <c r="V16" s="25">
        <f t="shared" si="15"/>
        <v>3266.6666666666665</v>
      </c>
      <c r="W16" s="28">
        <v>2680.3654</v>
      </c>
      <c r="X16" s="23">
        <f t="shared" si="16"/>
        <v>82.05200204081633</v>
      </c>
      <c r="Y16" s="28">
        <v>19773</v>
      </c>
      <c r="Z16" s="25">
        <f t="shared" si="17"/>
        <v>6591</v>
      </c>
      <c r="AA16" s="25">
        <v>4969.569</v>
      </c>
      <c r="AB16" s="23">
        <f t="shared" si="18"/>
        <v>75.39931725079654</v>
      </c>
      <c r="AC16" s="34">
        <v>850</v>
      </c>
      <c r="AD16" s="25">
        <f t="shared" si="19"/>
        <v>283.3333333333333</v>
      </c>
      <c r="AE16" s="31">
        <v>233.1</v>
      </c>
      <c r="AF16" s="23">
        <f t="shared" si="20"/>
        <v>82.27058823529411</v>
      </c>
      <c r="AG16" s="25">
        <v>0</v>
      </c>
      <c r="AH16" s="25">
        <v>0</v>
      </c>
      <c r="AI16" s="34">
        <v>0</v>
      </c>
      <c r="AJ16" s="23">
        <v>0</v>
      </c>
      <c r="AK16" s="28">
        <v>0</v>
      </c>
      <c r="AL16" s="25">
        <f t="shared" si="3"/>
        <v>0</v>
      </c>
      <c r="AM16" s="28">
        <v>0</v>
      </c>
      <c r="AN16" s="23">
        <v>0</v>
      </c>
      <c r="AO16" s="23">
        <v>0</v>
      </c>
      <c r="AP16" s="23">
        <v>154645.3</v>
      </c>
      <c r="AQ16" s="23">
        <f t="shared" si="21"/>
        <v>51548.43333333333</v>
      </c>
      <c r="AR16" s="23">
        <v>51577.93</v>
      </c>
      <c r="AS16" s="23">
        <v>0</v>
      </c>
      <c r="AT16" s="23">
        <v>0</v>
      </c>
      <c r="AU16" s="23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3">
        <f t="shared" si="4"/>
        <v>15000</v>
      </c>
      <c r="BF16" s="23">
        <f t="shared" si="4"/>
        <v>5000</v>
      </c>
      <c r="BG16" s="23">
        <f t="shared" si="4"/>
        <v>3891.9709999999995</v>
      </c>
      <c r="BH16" s="23">
        <f t="shared" si="22"/>
        <v>77.83941999999999</v>
      </c>
      <c r="BI16" s="26">
        <v>15000</v>
      </c>
      <c r="BJ16" s="25">
        <f t="shared" si="23"/>
        <v>5000</v>
      </c>
      <c r="BK16" s="26">
        <v>2254.95</v>
      </c>
      <c r="BL16" s="26">
        <v>0</v>
      </c>
      <c r="BM16" s="25">
        <v>0</v>
      </c>
      <c r="BN16" s="26">
        <v>1637.021</v>
      </c>
      <c r="BO16" s="28">
        <v>0</v>
      </c>
      <c r="BP16" s="28">
        <v>0</v>
      </c>
      <c r="BQ16" s="28">
        <v>0</v>
      </c>
      <c r="BR16" s="25">
        <v>0</v>
      </c>
      <c r="BS16" s="25">
        <f>+BR16/12*3</f>
        <v>0</v>
      </c>
      <c r="BT16" s="31">
        <v>0</v>
      </c>
      <c r="BU16" s="28">
        <v>0</v>
      </c>
      <c r="BV16" s="28">
        <v>0</v>
      </c>
      <c r="BW16" s="28">
        <v>0</v>
      </c>
      <c r="BX16" s="26">
        <v>0</v>
      </c>
      <c r="BY16" s="26">
        <v>0</v>
      </c>
      <c r="BZ16" s="26">
        <v>0</v>
      </c>
      <c r="CA16" s="28">
        <v>0</v>
      </c>
      <c r="CB16" s="26">
        <v>0</v>
      </c>
      <c r="CC16" s="28">
        <v>0</v>
      </c>
      <c r="CD16" s="26">
        <v>9000</v>
      </c>
      <c r="CE16" s="25">
        <f t="shared" si="24"/>
        <v>3000</v>
      </c>
      <c r="CF16" s="26">
        <v>349.05</v>
      </c>
      <c r="CG16" s="31">
        <v>9000</v>
      </c>
      <c r="CH16" s="25">
        <f t="shared" si="25"/>
        <v>3000</v>
      </c>
      <c r="CI16" s="31">
        <v>349.05</v>
      </c>
      <c r="CJ16" s="25">
        <v>0</v>
      </c>
      <c r="CK16" s="26">
        <f>+CJ16/12*1</f>
        <v>0</v>
      </c>
      <c r="CL16" s="31">
        <v>0</v>
      </c>
      <c r="CM16" s="28">
        <v>0</v>
      </c>
      <c r="CN16" s="26">
        <f>+CM16/12*1</f>
        <v>0</v>
      </c>
      <c r="CO16" s="28">
        <v>0</v>
      </c>
      <c r="CP16" s="25">
        <v>0</v>
      </c>
      <c r="CQ16" s="26">
        <f>+CP16/12*1</f>
        <v>0</v>
      </c>
      <c r="CR16" s="25">
        <v>0</v>
      </c>
      <c r="CS16" s="31">
        <v>0</v>
      </c>
      <c r="CT16" s="25">
        <f t="shared" si="26"/>
        <v>0</v>
      </c>
      <c r="CU16" s="31">
        <v>1099.3</v>
      </c>
      <c r="CV16" s="28">
        <v>0</v>
      </c>
      <c r="CW16" s="23">
        <f t="shared" si="5"/>
        <v>209368.3</v>
      </c>
      <c r="CX16" s="23">
        <f t="shared" si="5"/>
        <v>69789.43333333332</v>
      </c>
      <c r="CY16" s="23">
        <f t="shared" si="6"/>
        <v>64851.830400000006</v>
      </c>
      <c r="CZ16" s="26">
        <v>0</v>
      </c>
      <c r="DA16" s="28">
        <v>0</v>
      </c>
      <c r="DB16" s="26">
        <v>0</v>
      </c>
      <c r="DC16" s="26">
        <v>0</v>
      </c>
      <c r="DD16" s="28">
        <v>0</v>
      </c>
      <c r="DE16" s="28">
        <v>0</v>
      </c>
      <c r="DF16" s="26">
        <v>0</v>
      </c>
      <c r="DG16" s="26">
        <v>0</v>
      </c>
      <c r="DH16" s="25">
        <v>0</v>
      </c>
      <c r="DI16" s="27">
        <v>0</v>
      </c>
      <c r="DJ16" s="25">
        <v>0</v>
      </c>
      <c r="DK16" s="25">
        <v>0</v>
      </c>
      <c r="DL16" s="25">
        <v>0</v>
      </c>
      <c r="DM16" s="23">
        <f t="shared" si="7"/>
        <v>0</v>
      </c>
      <c r="DN16" s="23">
        <f t="shared" si="8"/>
        <v>0</v>
      </c>
    </row>
    <row r="17" spans="1:118" s="12" customFormat="1" ht="21" customHeight="1">
      <c r="A17" s="21">
        <v>8</v>
      </c>
      <c r="B17" s="33" t="s">
        <v>56</v>
      </c>
      <c r="C17" s="27">
        <v>4967.1992</v>
      </c>
      <c r="D17" s="27">
        <v>11469.2009</v>
      </c>
      <c r="E17" s="23">
        <f t="shared" si="0"/>
        <v>138908.3</v>
      </c>
      <c r="F17" s="23">
        <f t="shared" si="1"/>
        <v>46302.76666666667</v>
      </c>
      <c r="G17" s="23">
        <f t="shared" si="1"/>
        <v>43289.00770000001</v>
      </c>
      <c r="H17" s="23">
        <f t="shared" si="9"/>
        <v>93.49119030324323</v>
      </c>
      <c r="I17" s="23">
        <f t="shared" si="10"/>
        <v>24008.8</v>
      </c>
      <c r="J17" s="23">
        <f t="shared" si="10"/>
        <v>8002.9333333333325</v>
      </c>
      <c r="K17" s="23">
        <f t="shared" si="10"/>
        <v>4989.207699999999</v>
      </c>
      <c r="L17" s="23">
        <f t="shared" si="11"/>
        <v>62.342237429609135</v>
      </c>
      <c r="M17" s="23">
        <f>Q17+Y17</f>
        <v>12566.7</v>
      </c>
      <c r="N17" s="23">
        <f t="shared" si="2"/>
        <v>4188.900000000001</v>
      </c>
      <c r="O17" s="23">
        <f t="shared" si="2"/>
        <v>2692.712</v>
      </c>
      <c r="P17" s="23">
        <f t="shared" si="12"/>
        <v>64.2820788273771</v>
      </c>
      <c r="Q17" s="27">
        <v>444.2</v>
      </c>
      <c r="R17" s="25">
        <f t="shared" si="13"/>
        <v>148.06666666666666</v>
      </c>
      <c r="S17" s="25">
        <v>102.692</v>
      </c>
      <c r="T17" s="23">
        <f t="shared" si="14"/>
        <v>69.35524538496173</v>
      </c>
      <c r="U17" s="27">
        <v>2464.1</v>
      </c>
      <c r="V17" s="25">
        <f t="shared" si="15"/>
        <v>821.3666666666667</v>
      </c>
      <c r="W17" s="28">
        <v>527.662</v>
      </c>
      <c r="X17" s="23">
        <f t="shared" si="16"/>
        <v>64.24195446613369</v>
      </c>
      <c r="Y17" s="28">
        <v>12122.5</v>
      </c>
      <c r="Z17" s="25">
        <f t="shared" si="17"/>
        <v>4040.8333333333335</v>
      </c>
      <c r="AA17" s="25">
        <v>2590.02</v>
      </c>
      <c r="AB17" s="23">
        <f t="shared" si="18"/>
        <v>64.09618478036708</v>
      </c>
      <c r="AC17" s="34">
        <v>228</v>
      </c>
      <c r="AD17" s="25">
        <f t="shared" si="19"/>
        <v>76</v>
      </c>
      <c r="AE17" s="31">
        <v>15.2</v>
      </c>
      <c r="AF17" s="23">
        <f t="shared" si="20"/>
        <v>20</v>
      </c>
      <c r="AG17" s="25">
        <v>0</v>
      </c>
      <c r="AH17" s="25">
        <v>0</v>
      </c>
      <c r="AI17" s="34">
        <v>0</v>
      </c>
      <c r="AJ17" s="23">
        <v>0</v>
      </c>
      <c r="AK17" s="28">
        <v>0</v>
      </c>
      <c r="AL17" s="25">
        <f t="shared" si="3"/>
        <v>0</v>
      </c>
      <c r="AM17" s="28">
        <v>0</v>
      </c>
      <c r="AN17" s="23">
        <v>0</v>
      </c>
      <c r="AO17" s="23">
        <v>0</v>
      </c>
      <c r="AP17" s="23">
        <v>114899.5</v>
      </c>
      <c r="AQ17" s="23">
        <f t="shared" si="21"/>
        <v>38299.833333333336</v>
      </c>
      <c r="AR17" s="23">
        <v>38299.8</v>
      </c>
      <c r="AS17" s="23">
        <v>0</v>
      </c>
      <c r="AT17" s="23">
        <v>0</v>
      </c>
      <c r="AU17" s="23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3">
        <f t="shared" si="4"/>
        <v>1200</v>
      </c>
      <c r="BF17" s="23">
        <f t="shared" si="4"/>
        <v>400</v>
      </c>
      <c r="BG17" s="23">
        <f t="shared" si="4"/>
        <v>171.656</v>
      </c>
      <c r="BH17" s="23">
        <f t="shared" si="22"/>
        <v>42.914</v>
      </c>
      <c r="BI17" s="26">
        <v>1200</v>
      </c>
      <c r="BJ17" s="25">
        <f t="shared" si="23"/>
        <v>400</v>
      </c>
      <c r="BK17" s="26">
        <v>171.656</v>
      </c>
      <c r="BL17" s="26">
        <v>0</v>
      </c>
      <c r="BM17" s="25">
        <v>0</v>
      </c>
      <c r="BN17" s="26">
        <v>0</v>
      </c>
      <c r="BO17" s="28">
        <v>0</v>
      </c>
      <c r="BP17" s="28">
        <v>0</v>
      </c>
      <c r="BQ17" s="28">
        <v>0</v>
      </c>
      <c r="BR17" s="25">
        <v>0</v>
      </c>
      <c r="BS17" s="25">
        <f>+BR17/12*3</f>
        <v>0</v>
      </c>
      <c r="BT17" s="31">
        <v>0</v>
      </c>
      <c r="BU17" s="28">
        <v>0</v>
      </c>
      <c r="BV17" s="28">
        <v>0</v>
      </c>
      <c r="BW17" s="28">
        <v>0</v>
      </c>
      <c r="BX17" s="26">
        <v>0</v>
      </c>
      <c r="BY17" s="26">
        <v>0</v>
      </c>
      <c r="BZ17" s="26">
        <v>0</v>
      </c>
      <c r="CA17" s="28">
        <v>0</v>
      </c>
      <c r="CB17" s="26">
        <v>0</v>
      </c>
      <c r="CC17" s="28">
        <v>0</v>
      </c>
      <c r="CD17" s="26">
        <v>6950</v>
      </c>
      <c r="CE17" s="25">
        <f t="shared" si="24"/>
        <v>2316.6666666666665</v>
      </c>
      <c r="CF17" s="26">
        <v>1381.9777</v>
      </c>
      <c r="CG17" s="31">
        <v>4750</v>
      </c>
      <c r="CH17" s="25">
        <f t="shared" si="25"/>
        <v>1583.3333333333333</v>
      </c>
      <c r="CI17" s="31">
        <v>831.33</v>
      </c>
      <c r="CJ17" s="25">
        <v>0</v>
      </c>
      <c r="CK17" s="26">
        <f>+CJ17/12*1</f>
        <v>0</v>
      </c>
      <c r="CL17" s="31">
        <v>0</v>
      </c>
      <c r="CM17" s="28">
        <v>0</v>
      </c>
      <c r="CN17" s="26">
        <f>+CM17/12*1</f>
        <v>0</v>
      </c>
      <c r="CO17" s="28">
        <v>0</v>
      </c>
      <c r="CP17" s="25">
        <v>0</v>
      </c>
      <c r="CQ17" s="26">
        <f>+CP17/12*1</f>
        <v>0</v>
      </c>
      <c r="CR17" s="25">
        <v>0</v>
      </c>
      <c r="CS17" s="31">
        <v>600</v>
      </c>
      <c r="CT17" s="25">
        <f t="shared" si="26"/>
        <v>200</v>
      </c>
      <c r="CU17" s="31">
        <v>200</v>
      </c>
      <c r="CV17" s="28">
        <v>0</v>
      </c>
      <c r="CW17" s="23">
        <f t="shared" si="5"/>
        <v>138908.3</v>
      </c>
      <c r="CX17" s="23">
        <f t="shared" si="5"/>
        <v>46302.76666666667</v>
      </c>
      <c r="CY17" s="23">
        <f t="shared" si="6"/>
        <v>43289.00770000001</v>
      </c>
      <c r="CZ17" s="26">
        <v>0</v>
      </c>
      <c r="DA17" s="28">
        <v>0</v>
      </c>
      <c r="DB17" s="26">
        <v>0</v>
      </c>
      <c r="DC17" s="26">
        <v>0</v>
      </c>
      <c r="DD17" s="28">
        <v>0</v>
      </c>
      <c r="DE17" s="28">
        <v>0</v>
      </c>
      <c r="DF17" s="26">
        <v>0</v>
      </c>
      <c r="DG17" s="26">
        <v>0</v>
      </c>
      <c r="DH17" s="25">
        <v>0</v>
      </c>
      <c r="DI17" s="27">
        <v>0</v>
      </c>
      <c r="DJ17" s="25">
        <v>0</v>
      </c>
      <c r="DK17" s="25">
        <v>0</v>
      </c>
      <c r="DL17" s="25">
        <v>0</v>
      </c>
      <c r="DM17" s="23">
        <f t="shared" si="7"/>
        <v>0</v>
      </c>
      <c r="DN17" s="23">
        <f t="shared" si="8"/>
        <v>0</v>
      </c>
    </row>
    <row r="18" spans="1:118" s="14" customFormat="1" ht="23.25" customHeight="1">
      <c r="A18" s="22"/>
      <c r="B18" s="15" t="s">
        <v>52</v>
      </c>
      <c r="C18" s="23">
        <f>SUM(C10:C17)</f>
        <v>329744.3364</v>
      </c>
      <c r="D18" s="23">
        <f>SUM(D10:D17)</f>
        <v>157004.03779999996</v>
      </c>
      <c r="E18" s="23">
        <f>SUM(E10:E17)</f>
        <v>2085729.5204000003</v>
      </c>
      <c r="F18" s="23">
        <f t="shared" si="1"/>
        <v>692264.5034666667</v>
      </c>
      <c r="G18" s="23">
        <f>SUM(G10:G17)</f>
        <v>648674.516</v>
      </c>
      <c r="H18" s="23">
        <f t="shared" si="9"/>
        <v>93.70327566293226</v>
      </c>
      <c r="I18" s="23">
        <f>SUM(I10:I17)</f>
        <v>925744.2204</v>
      </c>
      <c r="J18" s="23">
        <f t="shared" si="10"/>
        <v>308525.50680000003</v>
      </c>
      <c r="K18" s="23">
        <f>SUM(K10:K17)</f>
        <v>265450.456</v>
      </c>
      <c r="L18" s="23">
        <f t="shared" si="11"/>
        <v>86.03841502546395</v>
      </c>
      <c r="M18" s="23">
        <f>SUM(M10:M17)</f>
        <v>219474.468</v>
      </c>
      <c r="N18" s="23">
        <f>SUM(N10:N17)</f>
        <v>73158.15599999999</v>
      </c>
      <c r="O18" s="23">
        <f>SUM(O10:O17)</f>
        <v>65714.67880000001</v>
      </c>
      <c r="P18" s="23">
        <f t="shared" si="12"/>
        <v>89.82549915555555</v>
      </c>
      <c r="Q18" s="23">
        <f>SUM(Q10:Q17)</f>
        <v>32334.87</v>
      </c>
      <c r="R18" s="25">
        <f>SUM(R10:R17)</f>
        <v>10778.29</v>
      </c>
      <c r="S18" s="23">
        <f>SUM(S10:S17)</f>
        <v>10914.0538</v>
      </c>
      <c r="T18" s="23">
        <f>+S18/R18*100</f>
        <v>101.25960426004494</v>
      </c>
      <c r="U18" s="23">
        <f>SUM(U10:U17)</f>
        <v>85787.69</v>
      </c>
      <c r="V18" s="25">
        <f>SUM(V10:V17)</f>
        <v>28595.896666666664</v>
      </c>
      <c r="W18" s="23">
        <f>SUM(W10:W17)</f>
        <v>19445.238400000002</v>
      </c>
      <c r="X18" s="23">
        <f>+W18/V18*100</f>
        <v>68.00010024748308</v>
      </c>
      <c r="Y18" s="23">
        <f>SUM(Y10:Y17)</f>
        <v>187139.598</v>
      </c>
      <c r="Z18" s="25">
        <f>SUM(Z10:Z17)</f>
        <v>62379.866</v>
      </c>
      <c r="AA18" s="23">
        <f>SUM(AA10:AA17)</f>
        <v>54800.625</v>
      </c>
      <c r="AB18" s="23">
        <f t="shared" si="18"/>
        <v>87.84986008145641</v>
      </c>
      <c r="AC18" s="23">
        <f>SUM(AC10:AC17)</f>
        <v>22992.265</v>
      </c>
      <c r="AD18" s="25">
        <f>SUM(AD10:AD17)</f>
        <v>7664.088333333334</v>
      </c>
      <c r="AE18" s="23">
        <f>SUM(AE10:AE17)</f>
        <v>6850.089000000001</v>
      </c>
      <c r="AF18" s="23">
        <f t="shared" si="20"/>
        <v>89.37904551813403</v>
      </c>
      <c r="AG18" s="23">
        <f>SUM(AG10:AG17)</f>
        <v>6800</v>
      </c>
      <c r="AH18" s="25">
        <f>SUM(AH10:AH17)</f>
        <v>2266.6666666666665</v>
      </c>
      <c r="AI18" s="23">
        <f>SUM(AI10:AI17)</f>
        <v>2740.6</v>
      </c>
      <c r="AJ18" s="23">
        <f>+AI18/AH18*100</f>
        <v>120.90882352941176</v>
      </c>
      <c r="AK18" s="23">
        <f aca="true" t="shared" si="27" ref="AK18:BG18">SUM(AK10:AK17)</f>
        <v>0</v>
      </c>
      <c r="AL18" s="23">
        <f t="shared" si="27"/>
        <v>0</v>
      </c>
      <c r="AM18" s="23">
        <f t="shared" si="27"/>
        <v>0</v>
      </c>
      <c r="AN18" s="23">
        <f t="shared" si="27"/>
        <v>0</v>
      </c>
      <c r="AO18" s="23">
        <f t="shared" si="27"/>
        <v>0</v>
      </c>
      <c r="AP18" s="23">
        <f t="shared" si="27"/>
        <v>1124394.2</v>
      </c>
      <c r="AQ18" s="23">
        <f>SUM(AQ10:AQ17)</f>
        <v>374798.06666666665</v>
      </c>
      <c r="AR18" s="23">
        <f t="shared" si="27"/>
        <v>374283.13</v>
      </c>
      <c r="AS18" s="23">
        <f t="shared" si="27"/>
        <v>10268.5</v>
      </c>
      <c r="AT18" s="23">
        <f t="shared" si="27"/>
        <v>2453.7</v>
      </c>
      <c r="AU18" s="23">
        <f t="shared" si="27"/>
        <v>2453.7</v>
      </c>
      <c r="AV18" s="23">
        <f t="shared" si="27"/>
        <v>0</v>
      </c>
      <c r="AW18" s="23"/>
      <c r="AX18" s="23">
        <f t="shared" si="27"/>
        <v>0</v>
      </c>
      <c r="AY18" s="23">
        <f t="shared" si="27"/>
        <v>0</v>
      </c>
      <c r="AZ18" s="23">
        <f t="shared" si="27"/>
        <v>0</v>
      </c>
      <c r="BA18" s="23">
        <f t="shared" si="27"/>
        <v>0</v>
      </c>
      <c r="BB18" s="28">
        <v>0</v>
      </c>
      <c r="BC18" s="28">
        <v>0</v>
      </c>
      <c r="BD18" s="23">
        <f t="shared" si="27"/>
        <v>0</v>
      </c>
      <c r="BE18" s="23">
        <f t="shared" si="27"/>
        <v>392715</v>
      </c>
      <c r="BF18" s="23">
        <f t="shared" si="27"/>
        <v>130905</v>
      </c>
      <c r="BG18" s="23">
        <f t="shared" si="27"/>
        <v>123962.00469999999</v>
      </c>
      <c r="BH18" s="23">
        <f t="shared" si="22"/>
        <v>94.69615728963751</v>
      </c>
      <c r="BI18" s="23">
        <f aca="true" t="shared" si="28" ref="BI18:DN18">SUM(BI10:BI17)</f>
        <v>300381.7</v>
      </c>
      <c r="BJ18" s="23">
        <f t="shared" si="28"/>
        <v>100127.23333333334</v>
      </c>
      <c r="BK18" s="23">
        <f t="shared" si="28"/>
        <v>88128.7757</v>
      </c>
      <c r="BL18" s="23">
        <f t="shared" si="28"/>
        <v>76274.9</v>
      </c>
      <c r="BM18" s="23">
        <f t="shared" si="28"/>
        <v>25424.966666666664</v>
      </c>
      <c r="BN18" s="23">
        <f t="shared" si="28"/>
        <v>34295.229</v>
      </c>
      <c r="BO18" s="28">
        <v>0</v>
      </c>
      <c r="BP18" s="28">
        <v>0</v>
      </c>
      <c r="BQ18" s="28">
        <v>0</v>
      </c>
      <c r="BR18" s="23">
        <f t="shared" si="28"/>
        <v>16058.4</v>
      </c>
      <c r="BS18" s="23">
        <f t="shared" si="28"/>
        <v>5352.8</v>
      </c>
      <c r="BT18" s="23">
        <f t="shared" si="28"/>
        <v>1538</v>
      </c>
      <c r="BU18" s="28">
        <v>0</v>
      </c>
      <c r="BV18" s="28">
        <v>0</v>
      </c>
      <c r="BW18" s="28">
        <v>0</v>
      </c>
      <c r="BX18" s="23">
        <f t="shared" si="28"/>
        <v>25322.6</v>
      </c>
      <c r="BY18" s="23">
        <f t="shared" si="28"/>
        <v>6487.23</v>
      </c>
      <c r="BZ18" s="23">
        <f t="shared" si="28"/>
        <v>6487.23</v>
      </c>
      <c r="CA18" s="28">
        <v>0</v>
      </c>
      <c r="CB18" s="28">
        <v>0</v>
      </c>
      <c r="CC18" s="28">
        <v>0</v>
      </c>
      <c r="CD18" s="23">
        <f t="shared" si="28"/>
        <v>164508.1</v>
      </c>
      <c r="CE18" s="23">
        <f t="shared" si="28"/>
        <v>54836.033333333326</v>
      </c>
      <c r="CF18" s="23">
        <f t="shared" si="28"/>
        <v>40425.08410000001</v>
      </c>
      <c r="CG18" s="23">
        <f t="shared" si="28"/>
        <v>74266.8</v>
      </c>
      <c r="CH18" s="23">
        <f t="shared" si="28"/>
        <v>24755.6</v>
      </c>
      <c r="CI18" s="23">
        <f t="shared" si="28"/>
        <v>12904.5121</v>
      </c>
      <c r="CJ18" s="23">
        <f t="shared" si="28"/>
        <v>167.7</v>
      </c>
      <c r="CK18" s="23">
        <f t="shared" si="28"/>
        <v>0</v>
      </c>
      <c r="CL18" s="23">
        <f t="shared" si="28"/>
        <v>0</v>
      </c>
      <c r="CM18" s="23">
        <f t="shared" si="28"/>
        <v>0</v>
      </c>
      <c r="CN18" s="28">
        <v>0</v>
      </c>
      <c r="CO18" s="28">
        <v>0</v>
      </c>
      <c r="CP18" s="25">
        <v>0</v>
      </c>
      <c r="CQ18" s="25">
        <v>0</v>
      </c>
      <c r="CR18" s="25">
        <v>0</v>
      </c>
      <c r="CS18" s="23">
        <f t="shared" si="28"/>
        <v>33298.9974</v>
      </c>
      <c r="CT18" s="23">
        <f t="shared" si="28"/>
        <v>11099.6658</v>
      </c>
      <c r="CU18" s="23">
        <f t="shared" si="28"/>
        <v>6312.7609999999995</v>
      </c>
      <c r="CV18" s="23">
        <f t="shared" si="28"/>
        <v>0</v>
      </c>
      <c r="CW18" s="23">
        <f t="shared" si="28"/>
        <v>2085729.5204000003</v>
      </c>
      <c r="CX18" s="23">
        <f>R18+V18+Z18+AD18+AH18+AL18+AO18+AQ18+AT18+AW18+AZ18+BC18+BJ18+BM18+BP18+BS18+BV18+BY18+CB18+CE18+CK18+CN18+CQ18+CT18</f>
        <v>692264.5034666667</v>
      </c>
      <c r="CY18" s="23">
        <f t="shared" si="28"/>
        <v>648674.516</v>
      </c>
      <c r="CZ18" s="23">
        <f t="shared" si="28"/>
        <v>0</v>
      </c>
      <c r="DA18" s="23">
        <f t="shared" si="28"/>
        <v>0</v>
      </c>
      <c r="DB18" s="23">
        <f t="shared" si="28"/>
        <v>0</v>
      </c>
      <c r="DC18" s="23">
        <f t="shared" si="28"/>
        <v>0</v>
      </c>
      <c r="DD18" s="23">
        <f t="shared" si="28"/>
        <v>0</v>
      </c>
      <c r="DE18" s="23">
        <f t="shared" si="28"/>
        <v>0</v>
      </c>
      <c r="DF18" s="23">
        <f t="shared" si="28"/>
        <v>0</v>
      </c>
      <c r="DG18" s="23">
        <f t="shared" si="28"/>
        <v>0</v>
      </c>
      <c r="DH18" s="23">
        <f t="shared" si="28"/>
        <v>0</v>
      </c>
      <c r="DI18" s="23">
        <f t="shared" si="28"/>
        <v>0</v>
      </c>
      <c r="DJ18" s="23">
        <f t="shared" si="28"/>
        <v>0</v>
      </c>
      <c r="DK18" s="23">
        <f t="shared" si="28"/>
        <v>0</v>
      </c>
      <c r="DL18" s="23">
        <f t="shared" si="28"/>
        <v>0</v>
      </c>
      <c r="DM18" s="23">
        <f t="shared" si="28"/>
        <v>0</v>
      </c>
      <c r="DN18" s="23">
        <f t="shared" si="28"/>
        <v>0</v>
      </c>
    </row>
    <row r="19" spans="1:118" ht="17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</row>
    <row r="20" spans="1:118" ht="17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32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</row>
    <row r="21" spans="1:118" ht="17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</row>
    <row r="22" spans="1:118" ht="17.25">
      <c r="A22" s="13"/>
      <c r="B22" s="13"/>
      <c r="C22" s="13"/>
      <c r="D22" s="13"/>
      <c r="E22" s="13"/>
      <c r="F22" s="13"/>
      <c r="G22" s="13"/>
      <c r="H22" s="13"/>
      <c r="I22" s="13"/>
      <c r="J22" s="3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</row>
    <row r="23" spans="1:118" ht="17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</row>
    <row r="24" spans="1:118" ht="17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</row>
    <row r="25" spans="1:118" ht="17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</row>
    <row r="26" spans="1:118" ht="17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</row>
    <row r="27" spans="1:118" ht="17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</row>
    <row r="28" spans="1:118" ht="17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</row>
    <row r="29" spans="1:118" ht="17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</row>
    <row r="30" spans="1:118" ht="17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</row>
    <row r="31" spans="1:118" ht="17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</row>
    <row r="32" spans="1:118" ht="17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</row>
    <row r="33" spans="1:118" ht="17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</row>
    <row r="34" spans="1:118" ht="17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</row>
    <row r="35" spans="1:118" ht="17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</row>
    <row r="36" spans="1:118" ht="17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</row>
    <row r="37" spans="1:118" ht="17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</row>
    <row r="38" spans="1:118" ht="17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</row>
    <row r="39" spans="1:118" ht="17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</row>
    <row r="40" spans="1:118" ht="17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</row>
    <row r="41" spans="1:118" ht="17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</row>
    <row r="42" spans="1:118" ht="17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</row>
    <row r="43" spans="1:118" ht="17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</row>
    <row r="44" spans="1:118" ht="17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</row>
    <row r="45" spans="1:118" ht="17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</row>
    <row r="46" spans="1:118" ht="17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</row>
    <row r="47" spans="1:118" ht="17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</row>
    <row r="48" spans="1:118" ht="17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</row>
    <row r="49" spans="1:118" ht="17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</row>
    <row r="50" spans="1:118" ht="17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</row>
    <row r="51" spans="1:118" ht="17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</row>
    <row r="52" spans="1:118" ht="17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</row>
    <row r="53" spans="1:118" ht="17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</row>
    <row r="54" spans="1:118" ht="17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</row>
    <row r="55" spans="1:118" ht="17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</row>
    <row r="56" spans="1:118" ht="17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</row>
    <row r="57" spans="1:118" ht="17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</row>
    <row r="58" spans="1:118" ht="17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</row>
    <row r="59" spans="1:118" ht="17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</row>
    <row r="60" spans="1:118" ht="17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</row>
    <row r="61" spans="1:118" ht="17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</row>
    <row r="62" spans="1:118" ht="17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</row>
    <row r="63" spans="1:118" ht="17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</row>
    <row r="64" spans="1:118" ht="17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</row>
    <row r="65" spans="1:118" ht="17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</row>
    <row r="66" spans="1:118" ht="17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</row>
    <row r="67" spans="1:118" ht="17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</row>
    <row r="68" spans="1:118" ht="17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</row>
    <row r="69" spans="1:118" ht="17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</row>
    <row r="70" spans="1:118" ht="17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</row>
    <row r="71" spans="1:118" ht="17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</row>
    <row r="72" spans="1:118" ht="17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</row>
    <row r="73" spans="1:118" ht="17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</row>
    <row r="74" spans="1:118" ht="17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</row>
    <row r="75" spans="1:118" ht="17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</row>
    <row r="76" spans="1:118" ht="17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</row>
    <row r="77" spans="1:118" ht="17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</row>
    <row r="78" spans="1:118" ht="17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</row>
    <row r="79" spans="1:118" ht="17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</row>
    <row r="80" spans="1:118" ht="17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</row>
    <row r="81" spans="1:118" ht="17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</row>
    <row r="82" spans="1:118" ht="17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</row>
    <row r="83" spans="1:118" ht="17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</row>
    <row r="84" spans="1:118" ht="17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</row>
    <row r="85" spans="1:118" ht="17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</row>
    <row r="86" spans="1:118" ht="17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</row>
    <row r="87" spans="1:118" ht="17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</row>
    <row r="88" spans="1:118" ht="17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</row>
    <row r="89" spans="1:118" ht="17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</row>
    <row r="90" spans="1:118" ht="17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</row>
    <row r="91" spans="1:118" ht="17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</row>
    <row r="92" spans="1:118" ht="17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</row>
    <row r="93" spans="1:118" ht="17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</row>
    <row r="94" spans="1:118" ht="17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</row>
    <row r="95" spans="1:118" ht="17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</row>
    <row r="96" spans="1:118" ht="17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</row>
    <row r="97" spans="1:118" ht="17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</row>
    <row r="98" spans="1:118" ht="17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</row>
    <row r="99" spans="1:118" ht="17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</row>
    <row r="100" spans="1:118" ht="17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</row>
    <row r="101" spans="1:118" ht="17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</row>
    <row r="102" spans="1:118" ht="17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</row>
    <row r="103" spans="1:118" ht="17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</row>
    <row r="104" spans="1:118" ht="17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</row>
    <row r="105" spans="1:118" ht="17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</row>
    <row r="106" spans="1:118" ht="17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</row>
    <row r="107" spans="1:118" ht="17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</row>
    <row r="108" spans="1:118" ht="17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</row>
    <row r="109" spans="1:118" ht="17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</row>
    <row r="110" spans="1:118" ht="17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</row>
    <row r="111" spans="1:118" ht="17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</row>
    <row r="112" spans="1:118" ht="17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</row>
    <row r="113" spans="1:118" ht="17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</row>
    <row r="114" spans="1:118" ht="17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</row>
    <row r="115" spans="1:118" ht="17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</row>
    <row r="116" spans="1:118" ht="17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</row>
    <row r="117" spans="1:118" ht="17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</row>
    <row r="118" spans="1:118" ht="17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</row>
    <row r="119" spans="1:118" ht="17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</row>
    <row r="120" spans="1:118" ht="17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</row>
    <row r="121" spans="1:118" ht="17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</row>
    <row r="122" spans="1:118" ht="17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</row>
    <row r="123" spans="1:118" ht="17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</row>
    <row r="124" spans="1:118" ht="17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</row>
    <row r="125" spans="1:118" ht="17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</row>
    <row r="126" spans="1:118" ht="17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</row>
    <row r="127" spans="1:118" ht="17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</row>
    <row r="128" spans="1:118" ht="17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</row>
    <row r="129" spans="1:118" ht="17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</row>
    <row r="130" spans="1:118" ht="17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</row>
    <row r="131" spans="1:118" ht="17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</row>
    <row r="132" spans="1:118" ht="17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</row>
    <row r="133" spans="1:118" ht="17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</row>
    <row r="134" spans="1:118" ht="17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</row>
    <row r="135" spans="1:118" ht="17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</row>
    <row r="136" spans="1:118" ht="17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</row>
    <row r="137" spans="1:118" ht="17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</row>
    <row r="138" spans="1:118" ht="17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</row>
    <row r="139" spans="1:118" ht="17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</row>
    <row r="140" spans="1:118" ht="17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</row>
    <row r="141" spans="1:118" ht="17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</row>
    <row r="142" spans="1:118" ht="17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</row>
    <row r="143" spans="1:118" ht="17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</row>
    <row r="144" spans="1:118" ht="17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</row>
    <row r="145" spans="1:118" ht="17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</row>
    <row r="146" spans="1:118" ht="17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</row>
    <row r="147" spans="1:118" ht="17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</row>
    <row r="148" spans="1:118" ht="17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</row>
    <row r="149" spans="1:118" ht="17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</row>
    <row r="150" spans="1:118" ht="17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</row>
    <row r="151" spans="1:118" ht="17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</row>
    <row r="152" spans="1:118" ht="17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</row>
    <row r="153" spans="1:118" ht="17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</row>
    <row r="154" spans="1:118" ht="17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</row>
    <row r="155" spans="1:118" ht="17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</row>
    <row r="156" spans="1:118" ht="17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</row>
    <row r="157" spans="1:118" ht="17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</row>
    <row r="158" spans="1:118" ht="17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</row>
    <row r="159" spans="1:118" ht="17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</row>
    <row r="160" spans="1:118" ht="17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</row>
    <row r="161" spans="1:118" ht="17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</row>
    <row r="162" spans="1:118" ht="17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</row>
    <row r="163" spans="1:118" ht="17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</row>
    <row r="164" spans="1:118" ht="17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</row>
    <row r="165" spans="1:118" ht="17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</row>
    <row r="166" spans="1:118" ht="17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</row>
    <row r="167" spans="1:118" ht="17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</row>
    <row r="168" spans="1:118" ht="17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</row>
    <row r="169" spans="1:118" ht="17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</row>
    <row r="170" spans="1:118" ht="17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</row>
    <row r="171" spans="1:118" ht="17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</row>
    <row r="172" spans="1:118" ht="17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</row>
    <row r="173" spans="1:118" ht="17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</row>
    <row r="174" spans="1:118" ht="17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</row>
    <row r="175" spans="1:118" ht="17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</row>
    <row r="176" spans="1:118" ht="17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</row>
    <row r="177" spans="1:118" ht="17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</row>
    <row r="178" spans="1:118" ht="17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</row>
    <row r="179" spans="1:118" ht="17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</row>
    <row r="180" spans="1:118" ht="17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</row>
    <row r="181" spans="1:118" ht="17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</row>
    <row r="182" spans="1:118" ht="17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</row>
    <row r="183" spans="1:118" ht="17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</row>
    <row r="184" spans="1:118" ht="17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</row>
    <row r="185" spans="1:118" ht="17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</row>
    <row r="186" spans="1:118" ht="17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</row>
    <row r="187" spans="1:118" ht="17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</row>
    <row r="188" spans="1:118" ht="17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</row>
    <row r="189" spans="1:118" ht="17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</row>
    <row r="190" spans="1:118" ht="17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</row>
    <row r="191" spans="1:118" ht="17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</row>
    <row r="192" spans="1:118" ht="17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</row>
    <row r="193" spans="1:118" ht="17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</row>
    <row r="194" spans="1:118" ht="17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</row>
    <row r="195" spans="1:118" ht="17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</row>
    <row r="196" spans="1:118" ht="17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</row>
    <row r="197" spans="1:118" ht="17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</row>
    <row r="198" spans="1:118" ht="17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</row>
    <row r="199" spans="1:118" ht="17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</row>
    <row r="200" spans="1:118" ht="17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</row>
    <row r="201" spans="1:118" ht="17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</row>
    <row r="202" spans="1:118" ht="17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</row>
    <row r="203" spans="1:118" ht="17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</row>
    <row r="204" spans="1:118" ht="17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</row>
    <row r="205" spans="1:118" ht="17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</row>
    <row r="206" spans="1:118" ht="17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</row>
    <row r="207" spans="1:118" ht="17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</row>
    <row r="208" spans="1:118" ht="17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</row>
    <row r="209" spans="1:118" ht="17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</row>
    <row r="210" spans="1:118" ht="17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</row>
    <row r="211" spans="1:118" ht="17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</row>
    <row r="212" spans="1:118" ht="17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</row>
    <row r="213" spans="1:118" ht="17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</row>
    <row r="214" spans="1:118" ht="17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</row>
    <row r="215" spans="1:118" ht="17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</row>
    <row r="216" spans="1:118" ht="17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</row>
    <row r="217" spans="1:118" ht="17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</row>
    <row r="218" spans="1:118" ht="17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</row>
    <row r="219" spans="1:118" ht="17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</row>
    <row r="220" spans="1:118" ht="17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</row>
    <row r="221" spans="1:118" ht="17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</row>
    <row r="222" spans="1:118" ht="17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</row>
    <row r="223" spans="1:118" ht="17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</row>
    <row r="224" spans="1:118" ht="17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</row>
    <row r="225" spans="1:118" ht="17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</row>
    <row r="226" spans="1:118" ht="17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</row>
    <row r="227" spans="1:118" ht="17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</row>
    <row r="228" spans="1:118" ht="17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</row>
    <row r="229" spans="1:118" ht="17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</row>
    <row r="230" spans="1:118" ht="17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</row>
    <row r="231" spans="1:118" ht="17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</row>
    <row r="232" spans="1:118" ht="17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</row>
    <row r="233" spans="1:118" ht="17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</row>
    <row r="234" spans="1:118" ht="17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</row>
    <row r="235" spans="1:118" ht="17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</row>
    <row r="236" spans="1:118" ht="17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</row>
    <row r="237" spans="1:118" ht="17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</row>
    <row r="238" spans="1:118" ht="17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</row>
    <row r="239" spans="1:118" ht="17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</row>
    <row r="240" spans="1:118" ht="17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</row>
    <row r="241" spans="1:118" ht="17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</row>
    <row r="242" spans="1:118" ht="17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</row>
    <row r="243" spans="1:118" ht="17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</row>
    <row r="244" spans="1:118" ht="17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</row>
    <row r="245" spans="1:118" ht="17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</row>
    <row r="246" spans="1:118" ht="17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</row>
    <row r="247" spans="1:118" ht="17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</row>
    <row r="248" spans="1:118" ht="17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</row>
    <row r="249" spans="1:118" ht="17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</row>
    <row r="250" spans="1:118" ht="17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</row>
    <row r="251" spans="1:118" ht="17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</row>
    <row r="252" spans="1:118" ht="17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</row>
    <row r="253" spans="1:118" ht="17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</row>
    <row r="254" spans="1:118" ht="17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</row>
    <row r="255" spans="1:118" ht="17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</row>
    <row r="256" spans="1:118" ht="17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</row>
    <row r="257" spans="1:118" ht="17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</row>
    <row r="258" spans="1:118" ht="17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</row>
    <row r="259" spans="1:118" ht="17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</row>
    <row r="260" spans="1:118" ht="17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</row>
    <row r="261" spans="1:118" ht="17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</row>
    <row r="262" spans="1:118" ht="17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</row>
    <row r="263" spans="1:118" ht="17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</row>
    <row r="264" spans="1:118" ht="17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</row>
    <row r="265" spans="1:118" ht="17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</row>
    <row r="266" spans="1:118" ht="17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</row>
    <row r="267" spans="1:118" ht="17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</row>
    <row r="268" spans="1:118" ht="17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</row>
    <row r="269" spans="1:118" ht="17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</row>
    <row r="270" spans="1:118" ht="17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</row>
    <row r="271" spans="1:118" ht="17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</row>
    <row r="272" spans="1:118" ht="17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</row>
    <row r="273" spans="1:118" ht="17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</row>
    <row r="274" spans="1:118" ht="17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</row>
    <row r="275" spans="1:118" ht="17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</row>
    <row r="276" spans="1:118" ht="17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</row>
    <row r="277" spans="1:118" ht="17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</row>
    <row r="278" spans="1:118" ht="17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</row>
    <row r="279" spans="1:118" ht="17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</row>
    <row r="280" spans="1:118" ht="17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</row>
    <row r="281" spans="1:118" ht="17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</row>
    <row r="282" spans="1:118" ht="17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</row>
    <row r="283" spans="1:118" ht="17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</row>
    <row r="284" spans="1:118" ht="17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</row>
    <row r="285" spans="1:118" ht="17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</row>
    <row r="286" spans="1:118" ht="17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</row>
    <row r="287" spans="1:118" ht="17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</row>
    <row r="288" spans="1:118" ht="17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</row>
    <row r="289" spans="1:118" ht="17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</row>
    <row r="290" spans="1:118" ht="17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</row>
    <row r="291" spans="1:118" ht="17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</row>
    <row r="292" spans="1:118" ht="17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</row>
    <row r="293" spans="1:118" ht="17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</row>
    <row r="294" spans="1:118" ht="17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</row>
    <row r="295" spans="1:118" ht="17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</row>
    <row r="296" spans="1:118" ht="17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</row>
    <row r="297" spans="1:118" ht="17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</row>
    <row r="298" spans="1:118" ht="17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</row>
    <row r="299" spans="1:118" ht="17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</row>
    <row r="300" spans="1:118" ht="17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</row>
    <row r="301" spans="1:118" ht="17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</row>
    <row r="302" spans="1:118" ht="17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</row>
    <row r="303" spans="1:118" ht="17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</row>
    <row r="304" spans="1:118" ht="17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</row>
    <row r="305" spans="1:118" ht="17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</row>
    <row r="306" spans="1:118" ht="17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</row>
    <row r="307" spans="1:118" ht="17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</row>
    <row r="308" spans="1:118" ht="17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</row>
    <row r="309" spans="1:118" ht="17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</row>
    <row r="310" spans="1:118" ht="17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</row>
    <row r="311" spans="1:118" ht="17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</row>
    <row r="312" spans="1:118" ht="17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</row>
    <row r="313" spans="1:118" ht="17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</row>
    <row r="314" spans="1:118" ht="17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</row>
    <row r="315" spans="1:118" ht="17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</row>
    <row r="316" spans="1:118" ht="17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</row>
    <row r="317" spans="1:118" ht="17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</row>
    <row r="318" spans="1:118" ht="17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</row>
    <row r="319" spans="1:118" ht="17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</row>
    <row r="320" spans="1:118" ht="17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</row>
    <row r="321" spans="1:118" ht="17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</row>
    <row r="322" spans="1:118" ht="17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</row>
    <row r="323" spans="1:118" ht="17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</row>
    <row r="324" spans="1:118" ht="17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</row>
    <row r="325" spans="1:118" ht="17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</row>
    <row r="326" spans="1:118" ht="17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</row>
    <row r="327" spans="1:118" ht="17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</row>
    <row r="328" spans="1:118" ht="17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</row>
    <row r="329" spans="1:118" ht="17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</row>
    <row r="330" spans="1:118" ht="17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</row>
    <row r="331" spans="1:118" ht="17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</row>
    <row r="332" spans="1:118" ht="17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</row>
    <row r="333" spans="1:118" ht="17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</row>
    <row r="334" spans="1:118" ht="17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</row>
    <row r="335" spans="1:118" ht="17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</row>
    <row r="336" spans="1:118" ht="17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</row>
    <row r="337" spans="1:118" ht="17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</row>
    <row r="338" spans="1:118" ht="17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</row>
    <row r="339" spans="1:118" ht="17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</row>
    <row r="340" spans="1:118" ht="17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</row>
    <row r="341" spans="1:118" ht="17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</row>
    <row r="342" spans="1:118" ht="17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</row>
    <row r="343" spans="1:118" ht="17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</row>
    <row r="344" spans="1:118" ht="17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</row>
    <row r="345" spans="1:118" ht="17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</row>
    <row r="346" spans="1:118" ht="17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</row>
    <row r="347" spans="1:118" ht="17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</row>
    <row r="348" spans="1:118" ht="17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</row>
    <row r="349" spans="1:118" ht="17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</row>
    <row r="350" spans="1:118" ht="17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</row>
    <row r="351" spans="1:118" ht="17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</row>
    <row r="352" spans="1:118" ht="17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</row>
    <row r="353" spans="1:118" ht="17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</row>
    <row r="354" spans="1:118" ht="17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</row>
    <row r="355" spans="1:118" ht="17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</row>
    <row r="356" spans="1:118" ht="17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</row>
    <row r="357" spans="1:118" ht="17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</row>
    <row r="358" spans="1:118" ht="17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</row>
    <row r="359" spans="1:118" ht="17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</row>
    <row r="360" spans="1:118" ht="17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</row>
    <row r="361" spans="1:118" ht="17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</row>
    <row r="362" spans="1:118" ht="17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</row>
    <row r="363" spans="1:118" ht="17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</row>
    <row r="364" spans="1:118" ht="17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</row>
    <row r="365" spans="1:118" ht="17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</row>
    <row r="366" spans="1:118" ht="17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</row>
    <row r="367" spans="1:118" ht="17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</row>
    <row r="368" spans="1:118" ht="17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</row>
    <row r="369" spans="1:118" ht="17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</row>
    <row r="370" spans="1:118" ht="17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</row>
    <row r="371" spans="1:118" ht="17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</row>
    <row r="372" spans="1:118" ht="17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</row>
    <row r="373" spans="1:118" ht="17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</row>
    <row r="374" spans="1:118" ht="17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</row>
    <row r="375" spans="1:118" ht="17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</row>
    <row r="376" spans="1:118" ht="17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</row>
    <row r="377" spans="1:118" ht="17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</row>
    <row r="378" spans="1:118" ht="17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</row>
    <row r="379" spans="1:118" ht="17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</row>
    <row r="380" spans="1:118" ht="17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</row>
    <row r="381" spans="1:118" ht="17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</row>
    <row r="382" spans="1:118" ht="17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</row>
    <row r="383" spans="1:118" ht="17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</row>
    <row r="384" spans="1:118" ht="17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</row>
    <row r="385" spans="1:118" ht="17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</row>
    <row r="386" spans="1:118" ht="17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</row>
    <row r="387" spans="1:118" ht="17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</row>
    <row r="388" spans="1:118" ht="17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</row>
    <row r="389" spans="1:118" ht="17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</row>
    <row r="390" spans="1:118" ht="17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</row>
    <row r="391" spans="1:118" ht="17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</row>
    <row r="392" spans="1:118" ht="17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</row>
    <row r="393" spans="1:118" ht="17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</row>
    <row r="394" spans="1:118" ht="17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</row>
    <row r="395" spans="1:118" ht="17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</row>
    <row r="396" spans="1:118" ht="17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</row>
    <row r="397" spans="1:118" ht="17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</row>
    <row r="398" spans="1:118" ht="17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</row>
    <row r="399" spans="1:118" ht="17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</row>
    <row r="400" spans="1:118" ht="17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</row>
    <row r="401" spans="1:118" ht="17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</row>
    <row r="402" spans="1:118" ht="17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</row>
    <row r="403" spans="1:118" ht="17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</row>
    <row r="404" spans="1:118" ht="17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</row>
    <row r="405" spans="1:118" ht="17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</row>
    <row r="406" spans="1:118" ht="17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</row>
    <row r="407" spans="1:118" ht="17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</row>
    <row r="408" spans="1:118" ht="17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</row>
    <row r="409" spans="1:118" ht="17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</row>
    <row r="410" spans="1:118" ht="17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</row>
    <row r="411" spans="1:118" ht="17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</row>
    <row r="412" spans="1:118" ht="17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</row>
    <row r="413" spans="1:118" ht="17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</row>
    <row r="414" spans="1:118" ht="17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</row>
    <row r="415" spans="1:118" ht="17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</row>
    <row r="416" spans="1:118" ht="17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</row>
    <row r="417" spans="1:118" ht="17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</row>
    <row r="418" spans="1:118" ht="17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</row>
    <row r="419" spans="1:118" ht="17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</row>
    <row r="420" spans="1:118" ht="17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</row>
    <row r="421" spans="1:118" ht="17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</row>
    <row r="422" spans="1:118" ht="17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</row>
    <row r="423" spans="1:118" ht="17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</row>
    <row r="424" spans="1:118" ht="17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</row>
    <row r="425" spans="1:118" ht="17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</row>
    <row r="426" spans="1:118" ht="17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</row>
    <row r="427" spans="1:118" ht="17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</row>
    <row r="428" spans="1:118" ht="17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</row>
    <row r="429" spans="1:118" ht="17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</row>
    <row r="430" spans="1:118" ht="17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</row>
    <row r="431" spans="1:118" ht="17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</row>
    <row r="432" spans="1:118" ht="17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</row>
    <row r="433" spans="1:118" ht="17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</row>
    <row r="434" spans="1:118" ht="17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</row>
    <row r="435" spans="1:118" ht="17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</row>
    <row r="436" spans="1:118" ht="17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</row>
    <row r="437" spans="1:118" ht="17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</row>
    <row r="438" spans="1:118" ht="17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</row>
    <row r="439" spans="1:118" ht="17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</row>
    <row r="440" spans="1:118" ht="17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</row>
    <row r="441" spans="1:118" ht="17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</row>
    <row r="442" spans="1:118" ht="17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</row>
    <row r="443" spans="1:118" ht="17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</row>
    <row r="444" spans="1:118" ht="17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</row>
    <row r="445" spans="1:118" ht="17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</row>
    <row r="446" spans="1:118" ht="17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</row>
    <row r="447" spans="1:118" ht="17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</row>
    <row r="448" spans="1:118" ht="17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</row>
    <row r="449" spans="1:118" ht="17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</row>
    <row r="450" spans="1:118" ht="17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</row>
    <row r="451" spans="1:118" ht="17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</row>
    <row r="452" spans="1:118" ht="17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</row>
    <row r="453" spans="1:118" ht="17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</row>
    <row r="454" spans="1:118" ht="17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</row>
    <row r="455" spans="1:118" ht="17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</row>
    <row r="456" spans="1:118" ht="17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</row>
    <row r="457" spans="1:118" ht="17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</row>
    <row r="458" spans="1:118" ht="17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</row>
    <row r="459" spans="1:118" ht="17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</row>
    <row r="460" spans="1:118" ht="17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</row>
    <row r="461" spans="1:118" ht="17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</row>
    <row r="462" spans="1:118" ht="17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</row>
    <row r="463" spans="1:118" ht="17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</row>
    <row r="464" spans="1:118" ht="17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</row>
    <row r="465" spans="1:118" ht="17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</row>
    <row r="466" spans="1:118" ht="17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</row>
    <row r="467" spans="1:118" ht="17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</row>
    <row r="468" spans="1:118" ht="17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</row>
    <row r="469" spans="1:118" ht="17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</row>
    <row r="470" spans="1:118" ht="17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</row>
    <row r="471" spans="1:118" ht="17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</row>
    <row r="472" spans="1:118" ht="17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</row>
    <row r="473" spans="1:118" ht="17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</row>
    <row r="474" spans="1:118" ht="17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</row>
    <row r="475" spans="1:118" ht="17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</row>
    <row r="476" spans="1:118" ht="17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</row>
    <row r="477" spans="1:118" ht="17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</row>
    <row r="478" spans="1:118" ht="17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</row>
    <row r="479" spans="1:118" ht="17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</row>
    <row r="480" spans="1:118" ht="17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</row>
    <row r="481" spans="1:118" ht="17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</row>
    <row r="482" spans="1:118" ht="17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</row>
    <row r="483" spans="1:118" ht="17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</row>
    <row r="484" spans="1:118" ht="17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</row>
    <row r="485" spans="1:118" ht="17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</row>
    <row r="486" spans="1:118" ht="17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</row>
    <row r="487" spans="1:118" ht="17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</row>
    <row r="488" spans="1:118" ht="17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</row>
    <row r="489" spans="1:118" ht="17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</row>
    <row r="490" spans="1:118" ht="17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</row>
    <row r="491" spans="1:118" ht="17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</row>
    <row r="492" spans="1:118" ht="17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</row>
  </sheetData>
  <sheetProtection/>
  <protectedRanges>
    <protectedRange sqref="CZ10:DL17" name="Range6_1"/>
    <protectedRange sqref="C13:D17 C10:D11" name="Range1_1_1"/>
  </protectedRanges>
  <mergeCells count="58">
    <mergeCell ref="I5:L7"/>
    <mergeCell ref="A3:L3"/>
    <mergeCell ref="K2:L2"/>
    <mergeCell ref="AK7:AM7"/>
    <mergeCell ref="A1:P1"/>
    <mergeCell ref="I4:J4"/>
    <mergeCell ref="Q4:S4"/>
    <mergeCell ref="A5:A8"/>
    <mergeCell ref="B5:B8"/>
    <mergeCell ref="C5:C8"/>
    <mergeCell ref="D5:D8"/>
    <mergeCell ref="E5:H7"/>
    <mergeCell ref="AS7:AU7"/>
    <mergeCell ref="CZ5:DK5"/>
    <mergeCell ref="DL5:DL8"/>
    <mergeCell ref="DM5:DN7"/>
    <mergeCell ref="M6:AM6"/>
    <mergeCell ref="AN6:BA6"/>
    <mergeCell ref="BB6:BD7"/>
    <mergeCell ref="BE6:BT6"/>
    <mergeCell ref="BU6:CC6"/>
    <mergeCell ref="CD6:CF6"/>
    <mergeCell ref="M7:P7"/>
    <mergeCell ref="Q7:T7"/>
    <mergeCell ref="U7:X7"/>
    <mergeCell ref="Y7:AB7"/>
    <mergeCell ref="AC7:AF7"/>
    <mergeCell ref="AG7:AJ7"/>
    <mergeCell ref="DH7:DI7"/>
    <mergeCell ref="AV7:AX7"/>
    <mergeCell ref="AY7:BA7"/>
    <mergeCell ref="BE7:BH7"/>
    <mergeCell ref="AN7:AO7"/>
    <mergeCell ref="BI7:BK7"/>
    <mergeCell ref="BL7:BN7"/>
    <mergeCell ref="CM6:CO7"/>
    <mergeCell ref="CP6:CR7"/>
    <mergeCell ref="AP7:AR7"/>
    <mergeCell ref="CG6:CI6"/>
    <mergeCell ref="BO7:BQ7"/>
    <mergeCell ref="BR7:BT7"/>
    <mergeCell ref="BU7:BW7"/>
    <mergeCell ref="BX7:BZ7"/>
    <mergeCell ref="DF7:DG7"/>
    <mergeCell ref="DD6:DE7"/>
    <mergeCell ref="DF6:DK6"/>
    <mergeCell ref="CS6:CU7"/>
    <mergeCell ref="CZ6:DC6"/>
    <mergeCell ref="CJ6:CL6"/>
    <mergeCell ref="DJ7:DK7"/>
    <mergeCell ref="CA7:CC7"/>
    <mergeCell ref="CD7:CF7"/>
    <mergeCell ref="CG7:CI7"/>
    <mergeCell ref="CJ7:CL7"/>
    <mergeCell ref="CZ7:DA7"/>
    <mergeCell ref="DB7:DC7"/>
    <mergeCell ref="CV5:CV8"/>
    <mergeCell ref="CW5:CY7"/>
  </mergeCells>
  <printOptions/>
  <pageMargins left="0.2362204724409449" right="0.15748031496062992" top="0.2362204724409449" bottom="0.2755905511811024" header="0.1968503937007874" footer="0.1968503937007874"/>
  <pageSetup horizontalDpi="600" verticalDpi="600" orientation="landscape" paperSize="9" scale="80" r:id="rId1"/>
  <colBreaks count="8" manualBreakCount="8">
    <brk id="12" max="65535" man="1"/>
    <brk id="24" max="65535" man="1"/>
    <brk id="39" max="65535" man="1"/>
    <brk id="56" max="65535" man="1"/>
    <brk id="72" max="65535" man="1"/>
    <brk id="87" max="65535" man="1"/>
    <brk id="103" max="65535" man="1"/>
    <brk id="1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2019-05-06T13:12:14Z</cp:lastPrinted>
  <dcterms:created xsi:type="dcterms:W3CDTF">2002-03-15T09:46:46Z</dcterms:created>
  <dcterms:modified xsi:type="dcterms:W3CDTF">2019-05-06T13:36:20Z</dcterms:modified>
  <cp:category/>
  <cp:version/>
  <cp:contentType/>
  <cp:contentStatus/>
</cp:coreProperties>
</file>