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60" windowHeight="9540" tabRatio="5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B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<sst xmlns="http://schemas.openxmlformats.org/spreadsheetml/2006/main" count="118" uniqueCount="84">
  <si>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</si>
  <si>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</si>
  <si>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</si>
  <si>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</si>
  <si>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</si>
  <si>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 xml:space="preserve">Հայաստանի Հանրապետության </t>
  </si>
  <si>
    <t xml:space="preserve">ֆինանսների նախարարի </t>
  </si>
  <si>
    <r>
      <t xml:space="preserve"> &lt;&lt;</t>
    </r>
    <r>
      <rPr>
        <u val="single"/>
        <sz val="10"/>
        <rFont val="GHEA Grapalat"/>
        <family val="3"/>
      </rPr>
      <t xml:space="preserve">    </t>
    </r>
    <r>
      <rPr>
        <sz val="10"/>
        <rFont val="GHEA Grapalat"/>
        <family val="3"/>
      </rPr>
      <t xml:space="preserve">&gt;&gt; </t>
    </r>
    <r>
      <rPr>
        <u val="single"/>
        <sz val="10"/>
        <rFont val="GHEA Grapalat"/>
        <family val="3"/>
      </rPr>
      <t xml:space="preserve">                      </t>
    </r>
    <r>
      <rPr>
        <sz val="10"/>
        <rFont val="GHEA Grapalat"/>
        <family val="3"/>
      </rPr>
      <t>2012թ. N</t>
    </r>
    <r>
      <rPr>
        <u val="single"/>
        <sz val="10"/>
        <rFont val="GHEA Grapalat"/>
        <family val="3"/>
      </rPr>
      <t xml:space="preserve">      </t>
    </r>
    <r>
      <rPr>
        <sz val="10"/>
        <rFont val="GHEA Grapalat"/>
        <family val="3"/>
      </rPr>
      <t xml:space="preserve"> ­Ն հրամանի</t>
    </r>
  </si>
  <si>
    <t xml:space="preserve">Համակարգի բոլոր ՊՈԱԿ-ների գծով ամփոփ (ընդգծել)  </t>
  </si>
  <si>
    <t xml:space="preserve"> </t>
  </si>
  <si>
    <t>Հավելված N 3</t>
  </si>
  <si>
    <t>Ձև N 3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</si>
  <si>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</si>
  <si>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</si>
  <si>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</si>
  <si>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</si>
  <si>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կառավարման լիազորված մարմնի անվանումը      ՀՀ Վայոց ձորի մարզպետարան</t>
  </si>
  <si>
    <t>Պետական ոչ առևտրային կազմակերպության անվանումը       Մարզային ենթակայության ՊՈԱԿ -ներ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</si>
  <si>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</si>
  <si>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</si>
  <si>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</si>
  <si>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</si>
  <si>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</si>
  <si>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</si>
  <si>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</si>
  <si>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</si>
  <si>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</si>
  <si>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</si>
  <si>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</si>
  <si>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>Գողթանիկի հիմնական դպրոց</t>
  </si>
  <si>
    <t>Եղեգիսի միջն դպրոց</t>
  </si>
  <si>
    <t>Թառաթումբի միջն դպրոց</t>
  </si>
  <si>
    <t>Հերմոնի հիմնական դպրոց</t>
  </si>
  <si>
    <t>Հորբատեղի հիմնական դպրոց</t>
  </si>
  <si>
    <t xml:space="preserve"> Կարմրաշենի  մ/դ   բ/լ</t>
  </si>
  <si>
    <t>ԳԼԽԱՎՈՐ ՖԻՆԱՆՍԻՍՏ</t>
  </si>
  <si>
    <t>___________</t>
  </si>
  <si>
    <t>(ստորագրություն)</t>
  </si>
  <si>
    <t xml:space="preserve">ԳԼԽԱՎՈՐ ՀԱՇՎԱՊԱՀ </t>
  </si>
  <si>
    <t>մնացորդ</t>
  </si>
  <si>
    <t>ԱՇԽԱՏԱՆՔԻ ՎԱՐՁԱՏՐՈՒԹՅՈՒՆ ԵՎ ԴՐԱՆ ՀԱՎԱՍԱՐԵՑՎԱԾ ՎՃԱՐՈՒՄՆԵՐ /այդ թվում` ԵԿԱՄՏԱՅԻՆ ՀԱՐԿ/</t>
  </si>
  <si>
    <t xml:space="preserve"> Եղեգնաձորի   թիվ 1 միջն. դպրոց</t>
  </si>
  <si>
    <t xml:space="preserve"> Եղեգնաձորի   թիվ 2  միջն. դպրոց</t>
  </si>
  <si>
    <t xml:space="preserve"> Ագարակաձորի   միջն. դպրոց</t>
  </si>
  <si>
    <t xml:space="preserve"> Աղավնաձորի   միջն. դպրոց</t>
  </si>
  <si>
    <t xml:space="preserve"> Աղնջաձորի      միջն. դպրոց</t>
  </si>
  <si>
    <t xml:space="preserve"> Արենիի  միջն. դպրոց</t>
  </si>
  <si>
    <t xml:space="preserve"> Արտաբույնքի   միջն. դպրոց</t>
  </si>
  <si>
    <t>Արփիի միջն.դպրոց</t>
  </si>
  <si>
    <t xml:space="preserve"> Գետափի   միջն. դպրոց</t>
  </si>
  <si>
    <t>Ելփինի միջն դպրոց</t>
  </si>
  <si>
    <t xml:space="preserve">Խաչիկի միջն դպրոց </t>
  </si>
  <si>
    <t xml:space="preserve"> Հորսի   հիմնական. դպրոց</t>
  </si>
  <si>
    <t xml:space="preserve"> Մալիշկայի   թիվ 1 միջն դպրոց </t>
  </si>
  <si>
    <t xml:space="preserve"> Մալիշկայի   թիվ 2 միջն դպրոց </t>
  </si>
  <si>
    <t xml:space="preserve"> Մոզրովի  հիմնական դպ</t>
  </si>
  <si>
    <t xml:space="preserve"> Շատինի  միջն. դպրոց </t>
  </si>
  <si>
    <t xml:space="preserve"> Չիվայի  միջ. դպրոց </t>
  </si>
  <si>
    <t xml:space="preserve"> Ռինդի  միջն. դպրոց </t>
  </si>
  <si>
    <t xml:space="preserve"> Սալլի  հիմնական դպրոց</t>
  </si>
  <si>
    <t xml:space="preserve"> Վարդահովիտի հիմնական դպրոց</t>
  </si>
  <si>
    <t xml:space="preserve"> Վերնաշենի  միջն. դպրոց</t>
  </si>
  <si>
    <t xml:space="preserve"> Քարագլխի  միջն. դպրոց </t>
  </si>
  <si>
    <t xml:space="preserve"> Վայքի   թիվ 2  միջն. դպրոց</t>
  </si>
  <si>
    <t xml:space="preserve"> Ազատեկի  միջն. դպրոց</t>
  </si>
  <si>
    <t xml:space="preserve"> Արինի  միջն. դպրոց </t>
  </si>
  <si>
    <t xml:space="preserve"> Արտավանի  միջն. դպրոց </t>
  </si>
  <si>
    <t xml:space="preserve"> Բարձրունու  միջն. դպրոց </t>
  </si>
  <si>
    <t xml:space="preserve"> Գոմքի  միջն. դպրոց .</t>
  </si>
  <si>
    <t xml:space="preserve"> Զառիթափի  միջն. դպրոց </t>
  </si>
  <si>
    <t xml:space="preserve"> Զեդեայի   հիմնական դպրոց</t>
  </si>
  <si>
    <t xml:space="preserve"> Խնձորուտի  միջն դպրոց </t>
  </si>
  <si>
    <t xml:space="preserve"> Հեր-հերի միջն դպրոց</t>
  </si>
  <si>
    <t xml:space="preserve"> Մարտիրոսի  միջն դպրոց </t>
  </si>
  <si>
    <t xml:space="preserve"> Սարավանի  հիմնական դպրոց</t>
  </si>
  <si>
    <t xml:space="preserve"> Սերսի  հիմնական դպրոց</t>
  </si>
  <si>
    <t xml:space="preserve"> Ջերմուկի   թիվ  1 հիմնական դպրոց</t>
  </si>
  <si>
    <t xml:space="preserve"> Ջերմուկի   թիվ  3 միջն դպրոց</t>
  </si>
  <si>
    <t xml:space="preserve"> Գնդևազի միջն դպրոց</t>
  </si>
  <si>
    <t>ԸՆԴԱՄԵՆԸ ՄԱՐԶ</t>
  </si>
  <si>
    <t>ԱՅԼ ԾԱԽՍԵՐ</t>
  </si>
  <si>
    <t>Գլաձորի միջն. դպրոց</t>
  </si>
  <si>
    <t xml:space="preserve">   </t>
  </si>
  <si>
    <t xml:space="preserve">                          (01. 01. 20 18թ. --  01. 01. 2019 թ. ժամանակահատվածի համար)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</si>
</sst>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"/>
    <numFmt numFmtId="192" formatCode="0.00000"/>
    <numFmt numFmtId="193" formatCode="0.0000"/>
  </numFmts>
  <fonts count="9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u val="single"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b/>
      <sz val="14"/>
      <name val="GHEA Grapalat"/>
      <family val="3"/>
    </font>
    <font>
      <sz val="14"/>
      <name val="GHEA Grapalat"/>
      <family val="3"/>
    </font>
    <font>
      <sz val="13"/>
      <name val="GHEA Grapalat"/>
      <family val="3"/>
    </font>
    <font>
      <i/>
      <sz val="9"/>
      <name val="GHEA Grapalat"/>
      <family val="3"/>
    </font>
    <font>
      <sz val="10.5"/>
      <color indexed="8"/>
      <name val="GHEA Grapalat"/>
      <family val="3"/>
    </font>
    <font>
      <sz val="10.5"/>
      <name val="GHEA Grapalat"/>
      <family val="3"/>
    </font>
    <font>
      <sz val="8"/>
      <name val="Tahoma"/>
      <family val="2"/>
    </font>
    <font>
      <b/>
      <sz val="8"/>
      <name val="Tahoma"/>
      <family val="2"/>
    </font>
    <font>
      <i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GHEA Grapalat"/>
      <family val="3"/>
    </font>
    <font>
      <sz val="14"/>
      <color indexed="10"/>
      <name val="GHEA Grapalat"/>
      <family val="3"/>
    </font>
    <font>
      <sz val="13"/>
      <color indexed="10"/>
      <name val="GHEA Grapalat"/>
      <family val="3"/>
    </font>
    <font>
      <i/>
      <sz val="10"/>
      <color indexed="10"/>
      <name val="GHEA Grapalat"/>
      <family val="3"/>
    </font>
    <font>
      <sz val="10.5"/>
      <color indexed="10"/>
      <name val="GHEA Grapalat"/>
      <family val="3"/>
    </font>
    <font>
      <sz val="7.5"/>
      <color indexed="10"/>
      <name val="GHEA Grapalat"/>
      <family val="3"/>
    </font>
    <font>
      <sz val="10"/>
      <color indexed="60"/>
      <name val="GHEA Grapalat"/>
      <family val="3"/>
    </font>
    <font>
      <i/>
      <sz val="9"/>
      <color indexed="17"/>
      <name val="GHEA Grapalat"/>
      <family val="3"/>
    </font>
    <font>
      <sz val="10"/>
      <color indexed="17"/>
      <name val="GHEA Grapalat"/>
      <family val="3"/>
    </font>
    <font>
      <i/>
      <sz val="9"/>
      <color indexed="10"/>
      <name val="GHEA Grapalat"/>
      <family val="3"/>
    </font>
    <font>
      <sz val="12"/>
      <color indexed="10"/>
      <name val="GHEA Grapalat"/>
      <family val="3"/>
    </font>
    <font>
      <sz val="10"/>
      <color indexed="10"/>
      <name val="Arial Armenian"/>
      <family val="2"/>
    </font>
    <font>
      <i/>
      <sz val="9"/>
      <color indexed="60"/>
      <name val="GHEA Grapalat"/>
      <family val="3"/>
    </font>
    <font>
      <i/>
      <sz val="12"/>
      <color indexed="17"/>
      <name val="GHEA Grapalat"/>
      <family val="3"/>
    </font>
    <font>
      <i/>
      <sz val="12"/>
      <color indexed="10"/>
      <name val="GHEA Grapalat"/>
      <family val="3"/>
    </font>
    <font>
      <sz val="12"/>
      <color indexed="17"/>
      <name val="GHEA Grapalat"/>
      <family val="3"/>
    </font>
    <font>
      <sz val="12"/>
      <color indexed="60"/>
      <name val="GHEA Grapalat"/>
      <family val="3"/>
    </font>
    <font>
      <sz val="12"/>
      <color indexed="10"/>
      <name val="Arial Armenian"/>
      <family val="2"/>
    </font>
    <font>
      <i/>
      <sz val="12"/>
      <color indexed="6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HEA Grapalat"/>
      <family val="3"/>
    </font>
    <font>
      <sz val="14"/>
      <color rgb="FFFF0000"/>
      <name val="GHEA Grapalat"/>
      <family val="3"/>
    </font>
    <font>
      <sz val="13"/>
      <color rgb="FFFF0000"/>
      <name val="GHEA Grapalat"/>
      <family val="3"/>
    </font>
    <font>
      <i/>
      <sz val="10"/>
      <color rgb="FFFF0000"/>
      <name val="GHEA Grapalat"/>
      <family val="3"/>
    </font>
    <font>
      <sz val="10.5"/>
      <color rgb="FFFF0000"/>
      <name val="GHEA Grapalat"/>
      <family val="3"/>
    </font>
    <font>
      <sz val="7.5"/>
      <color rgb="FFFF0000"/>
      <name val="GHEA Grapalat"/>
      <family val="3"/>
    </font>
    <font>
      <sz val="10"/>
      <color rgb="FFC00000"/>
      <name val="GHEA Grapalat"/>
      <family val="3"/>
    </font>
    <font>
      <i/>
      <sz val="9"/>
      <color rgb="FF00B050"/>
      <name val="GHEA Grapalat"/>
      <family val="3"/>
    </font>
    <font>
      <sz val="10"/>
      <color rgb="FF00B050"/>
      <name val="GHEA Grapalat"/>
      <family val="3"/>
    </font>
    <font>
      <i/>
      <sz val="9"/>
      <color rgb="FFFF0000"/>
      <name val="GHEA Grapalat"/>
      <family val="3"/>
    </font>
    <font>
      <sz val="12"/>
      <color rgb="FFFF0000"/>
      <name val="GHEA Grapalat"/>
      <family val="3"/>
    </font>
    <font>
      <sz val="10"/>
      <color rgb="FFFF0000"/>
      <name val="Arial Armenian"/>
      <family val="2"/>
    </font>
    <font>
      <i/>
      <sz val="9"/>
      <color rgb="FFC00000"/>
      <name val="GHEA Grapalat"/>
      <family val="3"/>
    </font>
    <font>
      <i/>
      <sz val="12"/>
      <color rgb="FF00B050"/>
      <name val="GHEA Grapalat"/>
      <family val="3"/>
    </font>
    <font>
      <i/>
      <sz val="12"/>
      <color rgb="FFFF0000"/>
      <name val="GHEA Grapalat"/>
      <family val="3"/>
    </font>
    <font>
      <sz val="12"/>
      <color rgb="FF00B050"/>
      <name val="GHEA Grapalat"/>
      <family val="3"/>
    </font>
    <font>
      <sz val="12"/>
      <color rgb="FFC00000"/>
      <name val="GHEA Grapalat"/>
      <family val="3"/>
    </font>
    <font>
      <sz val="12"/>
      <color rgb="FFFF0000"/>
      <name val="Arial Armenian"/>
      <family val="2"/>
    </font>
    <font>
      <i/>
      <sz val="12"/>
      <color rgb="FFC00000"/>
      <name val="GHEA Grapalat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7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78" fillId="0" borderId="0" xfId="0" applyFont="1" applyAlignment="1">
      <alignment/>
    </xf>
    <xf numFmtId="0" fontId="16" fillId="0" borderId="0" xfId="0" applyFont="1" applyAlignment="1">
      <alignment wrapText="1"/>
    </xf>
    <xf numFmtId="0" fontId="78" fillId="0" borderId="0" xfId="0" applyFont="1" applyAlignment="1">
      <alignment wrapText="1"/>
    </xf>
    <xf numFmtId="0" fontId="5" fillId="0" borderId="0" xfId="0" applyFont="1" applyAlignment="1">
      <alignment/>
    </xf>
    <xf numFmtId="0" fontId="79" fillId="0" borderId="0" xfId="0" applyFont="1" applyAlignment="1">
      <alignment/>
    </xf>
    <xf numFmtId="0" fontId="10" fillId="33" borderId="0" xfId="0" applyFont="1" applyFill="1" applyAlignment="1">
      <alignment horizontal="left" vertical="center"/>
    </xf>
    <xf numFmtId="0" fontId="76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right" vertical="center"/>
    </xf>
    <xf numFmtId="0" fontId="1" fillId="0" borderId="25" xfId="0" applyFont="1" applyBorder="1" applyAlignment="1">
      <alignment/>
    </xf>
    <xf numFmtId="0" fontId="18" fillId="0" borderId="0" xfId="0" applyFont="1" applyAlignment="1">
      <alignment vertical="top"/>
    </xf>
    <xf numFmtId="0" fontId="80" fillId="0" borderId="0" xfId="0" applyFont="1" applyAlignment="1">
      <alignment horizontal="center" vertical="top"/>
    </xf>
    <xf numFmtId="0" fontId="81" fillId="0" borderId="0" xfId="0" applyFont="1" applyAlignment="1">
      <alignment horizontal="center" vertical="top"/>
    </xf>
    <xf numFmtId="0" fontId="2" fillId="33" borderId="26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34" borderId="0" xfId="0" applyFont="1" applyFill="1" applyBorder="1" applyAlignment="1">
      <alignment vertical="top"/>
    </xf>
    <xf numFmtId="0" fontId="4" fillId="33" borderId="2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76" fillId="0" borderId="14" xfId="0" applyFont="1" applyBorder="1" applyAlignment="1">
      <alignment/>
    </xf>
    <xf numFmtId="180" fontId="82" fillId="0" borderId="0" xfId="0" applyNumberFormat="1" applyFont="1" applyBorder="1" applyAlignment="1">
      <alignment/>
    </xf>
    <xf numFmtId="180" fontId="82" fillId="0" borderId="0" xfId="0" applyNumberFormat="1" applyFont="1" applyAlignment="1">
      <alignment/>
    </xf>
    <xf numFmtId="170" fontId="1" fillId="0" borderId="0" xfId="44" applyFont="1" applyAlignment="1">
      <alignment/>
    </xf>
    <xf numFmtId="0" fontId="19" fillId="0" borderId="10" xfId="0" applyFont="1" applyBorder="1" applyAlignment="1">
      <alignment vertical="top"/>
    </xf>
    <xf numFmtId="180" fontId="1" fillId="0" borderId="0" xfId="0" applyNumberFormat="1" applyFont="1" applyAlignment="1">
      <alignment/>
    </xf>
    <xf numFmtId="180" fontId="3" fillId="33" borderId="14" xfId="0" applyNumberFormat="1" applyFont="1" applyFill="1" applyBorder="1" applyAlignment="1">
      <alignment vertical="center" wrapText="1"/>
    </xf>
    <xf numFmtId="180" fontId="3" fillId="33" borderId="0" xfId="0" applyNumberFormat="1" applyFont="1" applyFill="1" applyBorder="1" applyAlignment="1">
      <alignment vertical="center" wrapText="1"/>
    </xf>
    <xf numFmtId="0" fontId="1" fillId="0" borderId="28" xfId="0" applyFont="1" applyBorder="1" applyAlignment="1">
      <alignment/>
    </xf>
    <xf numFmtId="0" fontId="17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83" fillId="33" borderId="10" xfId="0" applyFont="1" applyFill="1" applyBorder="1" applyAlignment="1">
      <alignment horizontal="left" vertical="center" wrapText="1" indent="1"/>
    </xf>
    <xf numFmtId="0" fontId="76" fillId="33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84" fillId="0" borderId="10" xfId="0" applyFont="1" applyBorder="1" applyAlignment="1">
      <alignment horizontal="left" indent="1"/>
    </xf>
    <xf numFmtId="0" fontId="22" fillId="33" borderId="10" xfId="0" applyFont="1" applyFill="1" applyBorder="1" applyAlignment="1">
      <alignment horizontal="left" vertical="center" wrapText="1" indent="1"/>
    </xf>
    <xf numFmtId="0" fontId="85" fillId="33" borderId="10" xfId="0" applyFont="1" applyFill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indent="1"/>
    </xf>
    <xf numFmtId="0" fontId="86" fillId="33" borderId="10" xfId="0" applyFont="1" applyFill="1" applyBorder="1" applyAlignment="1">
      <alignment horizontal="left" vertical="center" wrapText="1" indent="1"/>
    </xf>
    <xf numFmtId="0" fontId="1" fillId="33" borderId="29" xfId="0" applyFont="1" applyFill="1" applyBorder="1" applyAlignment="1">
      <alignment horizontal="left" vertical="center" wrapText="1" indent="1"/>
    </xf>
    <xf numFmtId="0" fontId="76" fillId="33" borderId="29" xfId="0" applyFont="1" applyFill="1" applyBorder="1" applyAlignment="1">
      <alignment horizontal="left" vertical="center" wrapText="1" indent="1"/>
    </xf>
    <xf numFmtId="180" fontId="84" fillId="0" borderId="30" xfId="0" applyNumberFormat="1" applyFont="1" applyBorder="1" applyAlignment="1">
      <alignment horizontal="left" indent="1"/>
    </xf>
    <xf numFmtId="0" fontId="84" fillId="0" borderId="30" xfId="0" applyFont="1" applyBorder="1" applyAlignment="1">
      <alignment horizontal="left" indent="1"/>
    </xf>
    <xf numFmtId="0" fontId="82" fillId="33" borderId="29" xfId="0" applyFont="1" applyFill="1" applyBorder="1" applyAlignment="1">
      <alignment horizontal="left" vertical="center" wrapText="1" indent="1"/>
    </xf>
    <xf numFmtId="0" fontId="84" fillId="0" borderId="31" xfId="0" applyFont="1" applyBorder="1" applyAlignment="1">
      <alignment horizontal="left" indent="1"/>
    </xf>
    <xf numFmtId="180" fontId="87" fillId="0" borderId="10" xfId="57" applyNumberFormat="1" applyFont="1" applyBorder="1" applyAlignment="1">
      <alignment horizontal="left" vertical="center" indent="1"/>
      <protection/>
    </xf>
    <xf numFmtId="180" fontId="1" fillId="33" borderId="29" xfId="0" applyNumberFormat="1" applyFont="1" applyFill="1" applyBorder="1" applyAlignment="1">
      <alignment horizontal="left" vertical="center" wrapText="1" indent="1"/>
    </xf>
    <xf numFmtId="0" fontId="88" fillId="33" borderId="10" xfId="0" applyFont="1" applyFill="1" applyBorder="1" applyAlignment="1">
      <alignment horizontal="left" vertical="center" wrapText="1" indent="1"/>
    </xf>
    <xf numFmtId="0" fontId="1" fillId="33" borderId="32" xfId="0" applyFont="1" applyFill="1" applyBorder="1" applyAlignment="1">
      <alignment horizontal="left" vertical="center" wrapText="1" indent="1"/>
    </xf>
    <xf numFmtId="0" fontId="1" fillId="33" borderId="30" xfId="0" applyFont="1" applyFill="1" applyBorder="1" applyAlignment="1">
      <alignment horizontal="left" vertical="center" wrapText="1" indent="1"/>
    </xf>
    <xf numFmtId="0" fontId="82" fillId="33" borderId="33" xfId="0" applyFont="1" applyFill="1" applyBorder="1" applyAlignment="1">
      <alignment horizontal="left" vertical="center" wrapText="1" indent="1"/>
    </xf>
    <xf numFmtId="0" fontId="82" fillId="33" borderId="30" xfId="0" applyFont="1" applyFill="1" applyBorder="1" applyAlignment="1">
      <alignment horizontal="left" vertical="center" wrapText="1" indent="1"/>
    </xf>
    <xf numFmtId="0" fontId="84" fillId="0" borderId="15" xfId="0" applyFont="1" applyBorder="1" applyAlignment="1">
      <alignment horizontal="left" indent="1"/>
    </xf>
    <xf numFmtId="0" fontId="83" fillId="33" borderId="34" xfId="0" applyFont="1" applyFill="1" applyBorder="1" applyAlignment="1">
      <alignment horizontal="left" vertical="center" wrapText="1" indent="1"/>
    </xf>
    <xf numFmtId="0" fontId="84" fillId="33" borderId="29" xfId="0" applyFont="1" applyFill="1" applyBorder="1" applyAlignment="1">
      <alignment horizontal="left" vertical="center" wrapText="1" indent="1"/>
    </xf>
    <xf numFmtId="0" fontId="84" fillId="33" borderId="33" xfId="0" applyFont="1" applyFill="1" applyBorder="1" applyAlignment="1">
      <alignment horizontal="left" vertical="center" wrapText="1" indent="1"/>
    </xf>
    <xf numFmtId="0" fontId="3" fillId="33" borderId="29" xfId="0" applyFont="1" applyFill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indent="1"/>
    </xf>
    <xf numFmtId="180" fontId="19" fillId="0" borderId="10" xfId="0" applyNumberFormat="1" applyFont="1" applyBorder="1" applyAlignment="1">
      <alignment horizontal="left" vertical="top" indent="1"/>
    </xf>
    <xf numFmtId="0" fontId="3" fillId="0" borderId="32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0" fontId="89" fillId="33" borderId="10" xfId="0" applyFont="1" applyFill="1" applyBorder="1" applyAlignment="1">
      <alignment horizontal="left" vertical="center" wrapText="1" indent="1"/>
    </xf>
    <xf numFmtId="0" fontId="90" fillId="33" borderId="10" xfId="0" applyFont="1" applyFill="1" applyBorder="1" applyAlignment="1">
      <alignment horizontal="left" vertical="center" wrapText="1" indent="1"/>
    </xf>
    <xf numFmtId="180" fontId="3" fillId="33" borderId="10" xfId="0" applyNumberFormat="1" applyFont="1" applyFill="1" applyBorder="1" applyAlignment="1">
      <alignment horizontal="left" vertical="center" wrapText="1" indent="1"/>
    </xf>
    <xf numFmtId="0" fontId="91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91" fillId="0" borderId="35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9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86" fillId="33" borderId="29" xfId="0" applyFont="1" applyFill="1" applyBorder="1" applyAlignment="1">
      <alignment horizontal="left" vertical="center" wrapText="1" indent="1"/>
    </xf>
    <xf numFmtId="0" fontId="92" fillId="33" borderId="29" xfId="0" applyFont="1" applyFill="1" applyBorder="1" applyAlignment="1">
      <alignment horizontal="left" vertical="center" wrapText="1" indent="1"/>
    </xf>
    <xf numFmtId="180" fontId="86" fillId="33" borderId="29" xfId="0" applyNumberFormat="1" applyFont="1" applyFill="1" applyBorder="1" applyAlignment="1">
      <alignment horizontal="left" vertical="center" wrapText="1" indent="1"/>
    </xf>
    <xf numFmtId="180" fontId="93" fillId="0" borderId="10" xfId="57" applyNumberFormat="1" applyFont="1" applyBorder="1" applyAlignment="1">
      <alignment horizontal="left" vertical="center" indent="1"/>
      <protection/>
    </xf>
    <xf numFmtId="180" fontId="93" fillId="0" borderId="36" xfId="57" applyNumberFormat="1" applyFont="1" applyBorder="1" applyAlignment="1">
      <alignment horizontal="left" vertical="center" indent="1"/>
      <protection/>
    </xf>
    <xf numFmtId="0" fontId="3" fillId="0" borderId="10" xfId="0" applyFont="1" applyBorder="1" applyAlignment="1">
      <alignment/>
    </xf>
    <xf numFmtId="0" fontId="94" fillId="33" borderId="10" xfId="0" applyFont="1" applyFill="1" applyBorder="1" applyAlignment="1">
      <alignment horizontal="left" vertical="center" wrapText="1" indent="1"/>
    </xf>
    <xf numFmtId="0" fontId="91" fillId="33" borderId="29" xfId="0" applyFont="1" applyFill="1" applyBorder="1" applyAlignment="1">
      <alignment horizontal="left" vertical="center" wrapText="1" indent="1"/>
    </xf>
    <xf numFmtId="180" fontId="3" fillId="33" borderId="29" xfId="0" applyNumberFormat="1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/>
    </xf>
    <xf numFmtId="180" fontId="22" fillId="34" borderId="10" xfId="0" applyNumberFormat="1" applyFont="1" applyFill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indent="1"/>
    </xf>
    <xf numFmtId="0" fontId="3" fillId="33" borderId="31" xfId="0" applyFont="1" applyFill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indent="1"/>
    </xf>
    <xf numFmtId="0" fontId="3" fillId="33" borderId="35" xfId="0" applyFont="1" applyFill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indent="1"/>
    </xf>
    <xf numFmtId="0" fontId="17" fillId="33" borderId="34" xfId="0" applyFont="1" applyFill="1" applyBorder="1" applyAlignment="1">
      <alignment horizontal="left" vertical="center" wrapText="1" indent="1"/>
    </xf>
    <xf numFmtId="180" fontId="3" fillId="0" borderId="10" xfId="0" applyNumberFormat="1" applyFont="1" applyBorder="1" applyAlignment="1">
      <alignment horizontal="left" indent="1"/>
    </xf>
    <xf numFmtId="0" fontId="1" fillId="33" borderId="33" xfId="0" applyFont="1" applyFill="1" applyBorder="1" applyAlignment="1">
      <alignment horizontal="left" vertical="center" wrapText="1" indent="1"/>
    </xf>
    <xf numFmtId="0" fontId="4" fillId="33" borderId="37" xfId="0" applyFont="1" applyFill="1" applyBorder="1" applyAlignment="1">
      <alignment horizontal="center" vertical="center" wrapText="1"/>
    </xf>
    <xf numFmtId="0" fontId="76" fillId="33" borderId="34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/>
    </xf>
    <xf numFmtId="180" fontId="84" fillId="0" borderId="10" xfId="0" applyNumberFormat="1" applyFont="1" applyBorder="1" applyAlignment="1">
      <alignment horizontal="left" indent="1"/>
    </xf>
    <xf numFmtId="180" fontId="1" fillId="0" borderId="30" xfId="0" applyNumberFormat="1" applyFont="1" applyBorder="1" applyAlignment="1">
      <alignment horizontal="left" indent="1"/>
    </xf>
    <xf numFmtId="0" fontId="76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80" fontId="3" fillId="33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33" borderId="4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7" fillId="0" borderId="4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38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N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76"/>
  <sheetViews>
    <sheetView tabSelected="1" zoomScalePageLayoutView="0" workbookViewId="0" topLeftCell="A51">
      <selection activeCell="A21" sqref="A21:A65"/>
    </sheetView>
  </sheetViews>
  <sheetFormatPr defaultColWidth="9.140625" defaultRowHeight="12.75"/>
  <cols>
    <col min="1" max="1" width="9.140625" style="1" customWidth="1"/>
    <col min="2" max="2" width="42.140625" style="1" customWidth="1"/>
    <col min="3" max="3" width="13.28125" style="1" customWidth="1"/>
    <col min="4" max="4" width="14.421875" style="1" customWidth="1"/>
    <col min="5" max="5" width="16.28125" style="1" customWidth="1"/>
    <col min="6" max="6" width="15.140625" style="1" customWidth="1"/>
    <col min="7" max="7" width="15.8515625" style="1" customWidth="1"/>
    <col min="8" max="8" width="14.140625" style="10" customWidth="1"/>
    <col min="9" max="9" width="14.140625" style="1" customWidth="1"/>
    <col min="10" max="10" width="13.28125" style="1" customWidth="1"/>
    <col min="11" max="11" width="12.57421875" style="1" customWidth="1"/>
    <col min="12" max="12" width="9.8515625" style="1" customWidth="1"/>
    <col min="13" max="13" width="12.140625" style="1" customWidth="1"/>
    <col min="14" max="14" width="13.57421875" style="1" customWidth="1"/>
    <col min="15" max="15" width="11.28125" style="1" customWidth="1"/>
    <col min="16" max="16" width="13.57421875" style="1" customWidth="1"/>
    <col min="17" max="17" width="17.7109375" style="1" customWidth="1"/>
    <col min="18" max="18" width="15.00390625" style="1" customWidth="1"/>
    <col min="19" max="19" width="14.28125" style="1" customWidth="1"/>
    <col min="20" max="20" width="11.57421875" style="1" customWidth="1"/>
    <col min="21" max="21" width="13.8515625" style="1" customWidth="1"/>
    <col min="22" max="22" width="14.8515625" style="1" customWidth="1"/>
    <col min="23" max="23" width="13.28125" style="1" customWidth="1"/>
    <col min="24" max="24" width="12.7109375" style="1" customWidth="1"/>
    <col min="25" max="25" width="14.7109375" style="1" customWidth="1"/>
    <col min="26" max="26" width="15.7109375" style="1" customWidth="1"/>
    <col min="27" max="27" width="14.00390625" style="1" customWidth="1"/>
    <col min="28" max="28" width="13.140625" style="1" customWidth="1"/>
    <col min="29" max="29" width="13.421875" style="1" customWidth="1"/>
    <col min="30" max="30" width="14.140625" style="1" customWidth="1"/>
    <col min="31" max="31" width="11.421875" style="1" customWidth="1"/>
    <col min="32" max="32" width="10.7109375" style="1" customWidth="1"/>
    <col min="33" max="33" width="11.140625" style="1" customWidth="1"/>
    <col min="34" max="34" width="12.421875" style="1" customWidth="1"/>
    <col min="35" max="35" width="10.57421875" style="1" customWidth="1"/>
    <col min="36" max="36" width="12.57421875" style="1" customWidth="1"/>
    <col min="37" max="37" width="15.421875" style="1" customWidth="1"/>
    <col min="38" max="38" width="17.140625" style="1" customWidth="1"/>
    <col min="39" max="16384" width="9.140625" style="1" customWidth="1"/>
  </cols>
  <sheetData>
    <row r="1" ht="12.75">
      <c r="L1" s="3" t="s">
        <v>10</v>
      </c>
    </row>
    <row r="2" ht="12.75">
      <c r="L2" s="3" t="s">
        <v>11</v>
      </c>
    </row>
    <row r="3" ht="12.75">
      <c r="L3" s="3" t="s">
        <v>5</v>
      </c>
    </row>
    <row r="4" ht="12.75">
      <c r="L4" s="3" t="s">
        <v>6</v>
      </c>
    </row>
    <row r="5" spans="12:25" ht="12.75">
      <c r="L5" s="3" t="s">
        <v>7</v>
      </c>
      <c r="M5" s="3"/>
      <c r="N5" s="3"/>
      <c r="P5" s="3"/>
      <c r="Q5" s="3"/>
      <c r="S5" s="3"/>
      <c r="T5" s="3"/>
      <c r="U5" s="3"/>
      <c r="X5" s="3"/>
      <c r="Y5" s="3"/>
    </row>
    <row r="6" ht="12.75"/>
    <row r="7" spans="2:18" ht="30" customHeight="1">
      <c r="B7" s="11"/>
      <c r="C7" s="12" t="s">
        <v>12</v>
      </c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6.25" customHeight="1">
      <c r="A8" s="15" t="s">
        <v>13</v>
      </c>
      <c r="B8" s="15"/>
      <c r="C8" s="16"/>
      <c r="D8" s="16"/>
      <c r="E8" s="16"/>
      <c r="F8" s="16"/>
      <c r="G8" s="16"/>
      <c r="H8" s="17"/>
      <c r="I8" s="16"/>
      <c r="J8" s="16"/>
      <c r="K8" s="16"/>
      <c r="L8" s="16"/>
      <c r="M8" s="16"/>
      <c r="N8" s="16"/>
      <c r="O8" s="16"/>
      <c r="P8" s="18"/>
      <c r="Q8" s="18"/>
      <c r="R8" s="18"/>
    </row>
    <row r="9" spans="1:18" ht="18" customHeight="1">
      <c r="A9" s="15"/>
      <c r="B9" s="15" t="s">
        <v>14</v>
      </c>
      <c r="C9" s="16"/>
      <c r="D9" s="16"/>
      <c r="E9" s="16"/>
      <c r="F9" s="16"/>
      <c r="G9" s="16"/>
      <c r="H9" s="17"/>
      <c r="I9" s="16"/>
      <c r="J9" s="16"/>
      <c r="K9" s="16"/>
      <c r="L9" s="16"/>
      <c r="M9" s="16"/>
      <c r="N9" s="16"/>
      <c r="O9" s="16"/>
      <c r="P9" s="18"/>
      <c r="Q9" s="18"/>
      <c r="R9" s="18"/>
    </row>
    <row r="10" spans="2:21" ht="21" customHeight="1">
      <c r="B10" s="15" t="s">
        <v>15</v>
      </c>
      <c r="C10" s="15"/>
      <c r="D10" s="15"/>
      <c r="E10" s="15"/>
      <c r="F10" s="15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6" ht="16.5" customHeight="1">
      <c r="A11"/>
      <c r="B11" s="7" t="s">
        <v>83</v>
      </c>
      <c r="C11" s="5"/>
      <c r="D11" s="5"/>
      <c r="E11" s="5"/>
      <c r="F11" s="5"/>
    </row>
    <row r="12" spans="1:18" ht="20.25" customHeight="1">
      <c r="A12" s="16"/>
      <c r="B12" s="16"/>
      <c r="C12" s="20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8"/>
      <c r="Q12" s="18"/>
      <c r="R12" s="18"/>
    </row>
    <row r="13" spans="1:18" ht="15" customHeight="1">
      <c r="A13" s="4" t="s">
        <v>16</v>
      </c>
      <c r="B13" s="20"/>
      <c r="D13" s="20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2.75" customHeight="1">
      <c r="A14" s="22" t="s">
        <v>8</v>
      </c>
      <c r="B14" s="9"/>
      <c r="C14" s="9"/>
      <c r="D14" s="9"/>
      <c r="E14" s="9"/>
      <c r="F14" s="9"/>
      <c r="G14" s="9"/>
      <c r="H14" s="23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38" ht="24.75" customHeight="1">
      <c r="A15" s="6" t="s">
        <v>17</v>
      </c>
      <c r="B15" s="9"/>
      <c r="C15" s="9"/>
      <c r="G15" s="1" t="s">
        <v>9</v>
      </c>
      <c r="AK15" s="9"/>
      <c r="AL15" s="1" t="s">
        <v>82</v>
      </c>
    </row>
    <row r="16" spans="1:37" ht="18.75" customHeight="1" thickBot="1">
      <c r="A16" s="6"/>
      <c r="B16" s="9"/>
      <c r="C16" s="9"/>
      <c r="I16" s="24"/>
      <c r="K16" s="24"/>
      <c r="AK16" s="9"/>
    </row>
    <row r="17" spans="1:37" ht="34.5" customHeight="1" thickBot="1">
      <c r="A17" s="143" t="s">
        <v>18</v>
      </c>
      <c r="B17" s="146" t="s">
        <v>19</v>
      </c>
      <c r="C17" s="149" t="s">
        <v>20</v>
      </c>
      <c r="D17" s="150" t="s">
        <v>21</v>
      </c>
      <c r="E17" s="151"/>
      <c r="F17" s="152"/>
      <c r="G17" s="156" t="s">
        <v>22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57"/>
      <c r="V17" s="158" t="s">
        <v>23</v>
      </c>
      <c r="W17" s="159"/>
      <c r="X17" s="159"/>
      <c r="Y17" s="135" t="s">
        <v>22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9"/>
    </row>
    <row r="18" spans="1:39" ht="70.5" customHeight="1" thickBot="1">
      <c r="A18" s="144"/>
      <c r="B18" s="147"/>
      <c r="C18" s="144"/>
      <c r="D18" s="153"/>
      <c r="E18" s="154"/>
      <c r="F18" s="155"/>
      <c r="G18" s="136" t="s">
        <v>24</v>
      </c>
      <c r="H18" s="137"/>
      <c r="I18" s="138"/>
      <c r="J18" s="136" t="s">
        <v>25</v>
      </c>
      <c r="K18" s="137"/>
      <c r="L18" s="138"/>
      <c r="M18" s="136" t="s">
        <v>0</v>
      </c>
      <c r="N18" s="137"/>
      <c r="O18" s="138"/>
      <c r="P18" s="136" t="s">
        <v>1</v>
      </c>
      <c r="Q18" s="137"/>
      <c r="R18" s="138"/>
      <c r="S18" s="136" t="s">
        <v>2</v>
      </c>
      <c r="T18" s="137"/>
      <c r="U18" s="138"/>
      <c r="V18" s="160"/>
      <c r="W18" s="160"/>
      <c r="X18" s="160"/>
      <c r="Y18" s="139" t="s">
        <v>40</v>
      </c>
      <c r="Z18" s="139"/>
      <c r="AA18" s="139"/>
      <c r="AB18" s="139" t="s">
        <v>4</v>
      </c>
      <c r="AC18" s="139"/>
      <c r="AD18" s="139"/>
      <c r="AE18" s="139" t="s">
        <v>3</v>
      </c>
      <c r="AF18" s="139"/>
      <c r="AG18" s="139"/>
      <c r="AH18" s="140" t="s">
        <v>80</v>
      </c>
      <c r="AI18" s="141"/>
      <c r="AJ18" s="142"/>
      <c r="AK18" s="65"/>
      <c r="AM18" s="60"/>
    </row>
    <row r="19" spans="1:131" ht="50.25" customHeight="1" thickBot="1">
      <c r="A19" s="145"/>
      <c r="B19" s="148"/>
      <c r="C19" s="145"/>
      <c r="D19" s="25" t="s">
        <v>26</v>
      </c>
      <c r="E19" s="26" t="s">
        <v>27</v>
      </c>
      <c r="F19" s="27" t="s">
        <v>28</v>
      </c>
      <c r="G19" s="25" t="s">
        <v>26</v>
      </c>
      <c r="H19" s="26" t="s">
        <v>27</v>
      </c>
      <c r="I19" s="27" t="s">
        <v>28</v>
      </c>
      <c r="J19" s="25" t="s">
        <v>26</v>
      </c>
      <c r="K19" s="26" t="s">
        <v>27</v>
      </c>
      <c r="L19" s="27" t="s">
        <v>28</v>
      </c>
      <c r="M19" s="25" t="s">
        <v>26</v>
      </c>
      <c r="N19" s="26" t="s">
        <v>27</v>
      </c>
      <c r="O19" s="27" t="s">
        <v>28</v>
      </c>
      <c r="P19" s="25" t="s">
        <v>26</v>
      </c>
      <c r="Q19" s="26" t="s">
        <v>27</v>
      </c>
      <c r="R19" s="27" t="s">
        <v>28</v>
      </c>
      <c r="S19" s="25" t="s">
        <v>26</v>
      </c>
      <c r="T19" s="26" t="s">
        <v>27</v>
      </c>
      <c r="U19" s="28" t="s">
        <v>28</v>
      </c>
      <c r="V19" s="25" t="s">
        <v>26</v>
      </c>
      <c r="W19" s="26" t="s">
        <v>27</v>
      </c>
      <c r="X19" s="27" t="s">
        <v>28</v>
      </c>
      <c r="Y19" s="29" t="s">
        <v>26</v>
      </c>
      <c r="Z19" s="30" t="s">
        <v>27</v>
      </c>
      <c r="AA19" s="31" t="s">
        <v>28</v>
      </c>
      <c r="AB19" s="29" t="s">
        <v>26</v>
      </c>
      <c r="AC19" s="30" t="s">
        <v>27</v>
      </c>
      <c r="AD19" s="31" t="s">
        <v>28</v>
      </c>
      <c r="AE19" s="29" t="s">
        <v>26</v>
      </c>
      <c r="AF19" s="30" t="s">
        <v>27</v>
      </c>
      <c r="AG19" s="31" t="s">
        <v>28</v>
      </c>
      <c r="AH19" s="29" t="s">
        <v>26</v>
      </c>
      <c r="AI19" s="30" t="s">
        <v>27</v>
      </c>
      <c r="AJ19" s="49" t="s">
        <v>28</v>
      </c>
      <c r="AK19" s="2"/>
      <c r="AL19" s="2" t="s">
        <v>39</v>
      </c>
      <c r="AM19" s="8"/>
      <c r="AN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</row>
    <row r="20" spans="1:131" ht="13.5" thickBot="1">
      <c r="A20" s="32">
        <v>1</v>
      </c>
      <c r="B20" s="33">
        <v>2</v>
      </c>
      <c r="C20" s="54">
        <v>3</v>
      </c>
      <c r="D20" s="44"/>
      <c r="E20" s="35">
        <v>5</v>
      </c>
      <c r="F20" s="36">
        <v>6</v>
      </c>
      <c r="G20" s="37">
        <v>7</v>
      </c>
      <c r="H20" s="39">
        <v>8</v>
      </c>
      <c r="I20" s="38">
        <v>9</v>
      </c>
      <c r="J20" s="37">
        <v>10</v>
      </c>
      <c r="K20" s="39">
        <v>11</v>
      </c>
      <c r="L20" s="40">
        <v>12</v>
      </c>
      <c r="M20" s="34">
        <v>13</v>
      </c>
      <c r="N20" s="35">
        <v>14</v>
      </c>
      <c r="O20" s="41">
        <v>15</v>
      </c>
      <c r="P20" s="37">
        <v>16</v>
      </c>
      <c r="Q20" s="39">
        <v>17</v>
      </c>
      <c r="R20" s="38">
        <v>18</v>
      </c>
      <c r="S20" s="34">
        <v>19</v>
      </c>
      <c r="T20" s="35">
        <v>20</v>
      </c>
      <c r="U20" s="41">
        <v>21</v>
      </c>
      <c r="V20" s="42">
        <v>22</v>
      </c>
      <c r="W20" s="39">
        <v>23</v>
      </c>
      <c r="X20" s="40">
        <v>24</v>
      </c>
      <c r="Y20" s="128">
        <v>25</v>
      </c>
      <c r="Z20" s="126">
        <v>26</v>
      </c>
      <c r="AA20" s="41">
        <v>27</v>
      </c>
      <c r="AB20" s="37">
        <v>28</v>
      </c>
      <c r="AC20" s="39">
        <v>29</v>
      </c>
      <c r="AD20" s="40">
        <v>30</v>
      </c>
      <c r="AE20" s="34">
        <v>31</v>
      </c>
      <c r="AF20" s="35">
        <v>32</v>
      </c>
      <c r="AG20" s="36">
        <v>33</v>
      </c>
      <c r="AH20" s="37">
        <v>34</v>
      </c>
      <c r="AI20" s="39">
        <v>35</v>
      </c>
      <c r="AJ20" s="40">
        <v>36</v>
      </c>
      <c r="AK20" s="45"/>
      <c r="AL20" s="2"/>
      <c r="AM20" s="8" t="s">
        <v>9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</row>
    <row r="21" spans="1:207" ht="25.5" customHeight="1">
      <c r="A21" s="43">
        <v>1</v>
      </c>
      <c r="B21" s="96" t="s">
        <v>41</v>
      </c>
      <c r="C21" s="72">
        <v>2159.7</v>
      </c>
      <c r="D21" s="72">
        <f>G21+J21+M21+P21+S21</f>
        <v>88102.8</v>
      </c>
      <c r="E21" s="72">
        <f>H21+K21+N21+Q21+T21</f>
        <v>88293.8</v>
      </c>
      <c r="F21" s="72">
        <f>D21-E21</f>
        <v>-191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1411.2</v>
      </c>
      <c r="N21" s="72">
        <v>1411.2</v>
      </c>
      <c r="O21" s="72">
        <v>0</v>
      </c>
      <c r="P21" s="72">
        <v>85656.6</v>
      </c>
      <c r="Q21" s="72">
        <v>85656.6</v>
      </c>
      <c r="R21" s="72">
        <v>0</v>
      </c>
      <c r="S21" s="72">
        <v>1035</v>
      </c>
      <c r="T21" s="72">
        <v>1226</v>
      </c>
      <c r="U21" s="72">
        <v>-191</v>
      </c>
      <c r="V21" s="72">
        <f>Y21+AB21+AE21+AH21</f>
        <v>90262.5</v>
      </c>
      <c r="W21" s="72">
        <f>Z21+AC21+AF21+AI21</f>
        <v>87090.9</v>
      </c>
      <c r="X21" s="72">
        <f>V21-W21</f>
        <v>3171.600000000006</v>
      </c>
      <c r="Y21" s="72">
        <v>73085.8</v>
      </c>
      <c r="Z21" s="72">
        <v>73000.4</v>
      </c>
      <c r="AA21" s="72">
        <v>85.40000000000873</v>
      </c>
      <c r="AB21" s="72">
        <v>17176.7</v>
      </c>
      <c r="AC21" s="72">
        <v>14090.5</v>
      </c>
      <c r="AD21" s="72">
        <v>3086.2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3362.600000000003</v>
      </c>
      <c r="AM21" s="50"/>
      <c r="AN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</row>
    <row r="22" spans="1:207" ht="21.75" customHeight="1">
      <c r="A22" s="55">
        <v>2</v>
      </c>
      <c r="B22" s="96" t="s">
        <v>42</v>
      </c>
      <c r="C22" s="100">
        <v>10396.099999999999</v>
      </c>
      <c r="D22" s="72">
        <f aca="true" t="shared" si="0" ref="D22:D56">G22+J22+M22+P22+S22</f>
        <v>111496.5</v>
      </c>
      <c r="E22" s="72">
        <f aca="true" t="shared" si="1" ref="E22:E56">H22+K22+N22+Q22+T22</f>
        <v>111787.5</v>
      </c>
      <c r="F22" s="72">
        <f aca="true" t="shared" si="2" ref="F22:F56">D22-E22</f>
        <v>-291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647.8</v>
      </c>
      <c r="N22" s="100">
        <v>646.9</v>
      </c>
      <c r="O22" s="100">
        <v>0.8999999999999773</v>
      </c>
      <c r="P22" s="100">
        <v>110821.3</v>
      </c>
      <c r="Q22" s="100">
        <v>110821.3</v>
      </c>
      <c r="R22" s="100">
        <v>0</v>
      </c>
      <c r="S22" s="100">
        <v>27.4</v>
      </c>
      <c r="T22" s="100">
        <v>319.29999999999995</v>
      </c>
      <c r="U22" s="100">
        <v>-291.9</v>
      </c>
      <c r="V22" s="72">
        <f aca="true" t="shared" si="3" ref="V22:V65">Y22+AB22+AE22+AH22</f>
        <v>121892.6</v>
      </c>
      <c r="W22" s="72">
        <f aca="true" t="shared" si="4" ref="W22:W65">Z22+AC22+AF22+AI22</f>
        <v>110313.2</v>
      </c>
      <c r="X22" s="72">
        <f aca="true" t="shared" si="5" ref="X22:X65">V22-W22</f>
        <v>11579.400000000009</v>
      </c>
      <c r="Y22" s="100">
        <v>91121.7</v>
      </c>
      <c r="Z22" s="100">
        <v>90674.4</v>
      </c>
      <c r="AA22" s="100">
        <v>447.30000000000655</v>
      </c>
      <c r="AB22" s="100">
        <v>30770.9</v>
      </c>
      <c r="AC22" s="100">
        <v>19638.8</v>
      </c>
      <c r="AD22" s="100">
        <v>11132.1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11870.399999999994</v>
      </c>
      <c r="AM22" s="63"/>
      <c r="AN22" s="64"/>
      <c r="AO22" s="64"/>
      <c r="AP22" s="64"/>
      <c r="AQ22" s="64"/>
      <c r="AR22" s="64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</row>
    <row r="23" spans="1:40" s="50" customFormat="1" ht="26.25" customHeight="1">
      <c r="A23" s="43">
        <v>3</v>
      </c>
      <c r="B23" s="103" t="s">
        <v>43</v>
      </c>
      <c r="C23" s="97">
        <v>789.3</v>
      </c>
      <c r="D23" s="72">
        <f t="shared" si="0"/>
        <v>36297.8</v>
      </c>
      <c r="E23" s="72">
        <f t="shared" si="1"/>
        <v>36297.8</v>
      </c>
      <c r="F23" s="72">
        <f t="shared" si="2"/>
        <v>0</v>
      </c>
      <c r="G23" s="97"/>
      <c r="H23" s="97"/>
      <c r="I23" s="72">
        <v>0</v>
      </c>
      <c r="J23" s="101"/>
      <c r="K23" s="97"/>
      <c r="L23" s="72">
        <v>0</v>
      </c>
      <c r="M23" s="97">
        <v>0</v>
      </c>
      <c r="N23" s="97"/>
      <c r="O23" s="72">
        <v>0</v>
      </c>
      <c r="P23" s="75">
        <v>36297.8</v>
      </c>
      <c r="Q23" s="75">
        <v>36297.8</v>
      </c>
      <c r="R23" s="72">
        <v>0</v>
      </c>
      <c r="S23" s="68"/>
      <c r="T23" s="67"/>
      <c r="U23" s="72">
        <v>0</v>
      </c>
      <c r="V23" s="72">
        <f t="shared" si="3"/>
        <v>37087.1</v>
      </c>
      <c r="W23" s="72">
        <f t="shared" si="4"/>
        <v>35716</v>
      </c>
      <c r="X23" s="72">
        <f t="shared" si="5"/>
        <v>1371.0999999999985</v>
      </c>
      <c r="Y23" s="71">
        <v>32457.6</v>
      </c>
      <c r="Z23" s="67">
        <v>32015.9</v>
      </c>
      <c r="AA23" s="72">
        <v>441.6999999999971</v>
      </c>
      <c r="AB23" s="71">
        <v>4629.5</v>
      </c>
      <c r="AC23" s="67">
        <v>3700.1</v>
      </c>
      <c r="AD23" s="72">
        <v>929.4000000000001</v>
      </c>
      <c r="AE23" s="71"/>
      <c r="AF23" s="67"/>
      <c r="AG23" s="72">
        <v>0</v>
      </c>
      <c r="AH23" s="71"/>
      <c r="AI23" s="67"/>
      <c r="AJ23" s="72">
        <v>0</v>
      </c>
      <c r="AK23" s="72">
        <v>0</v>
      </c>
      <c r="AL23" s="72">
        <v>1371.1000000000058</v>
      </c>
      <c r="AM23" s="56"/>
      <c r="AN23" s="9"/>
    </row>
    <row r="24" spans="1:40" s="10" customFormat="1" ht="23.25" customHeight="1">
      <c r="A24" s="55">
        <v>4</v>
      </c>
      <c r="B24" s="103" t="s">
        <v>44</v>
      </c>
      <c r="C24" s="75">
        <v>255.5</v>
      </c>
      <c r="D24" s="72">
        <f t="shared" si="0"/>
        <v>48514.799999999996</v>
      </c>
      <c r="E24" s="72">
        <f t="shared" si="1"/>
        <v>48629.49999999999</v>
      </c>
      <c r="F24" s="72">
        <f t="shared" si="2"/>
        <v>-114.69999999999709</v>
      </c>
      <c r="G24" s="75"/>
      <c r="H24" s="75"/>
      <c r="I24" s="72">
        <v>0</v>
      </c>
      <c r="J24" s="101"/>
      <c r="K24" s="75"/>
      <c r="L24" s="72">
        <v>0</v>
      </c>
      <c r="M24" s="75">
        <v>119.6</v>
      </c>
      <c r="N24" s="75">
        <v>119.6</v>
      </c>
      <c r="O24" s="72">
        <v>0</v>
      </c>
      <c r="P24" s="75">
        <v>48395.2</v>
      </c>
      <c r="Q24" s="75">
        <v>48395.2</v>
      </c>
      <c r="R24" s="72">
        <v>0</v>
      </c>
      <c r="S24" s="68"/>
      <c r="T24" s="69">
        <v>114.7</v>
      </c>
      <c r="U24" s="72">
        <v>-114.7</v>
      </c>
      <c r="V24" s="72">
        <f t="shared" si="3"/>
        <v>48770.3</v>
      </c>
      <c r="W24" s="72">
        <f t="shared" si="4"/>
        <v>47875.4</v>
      </c>
      <c r="X24" s="72">
        <f t="shared" si="5"/>
        <v>894.9000000000015</v>
      </c>
      <c r="Y24" s="71">
        <v>43156.8</v>
      </c>
      <c r="Z24" s="127">
        <v>43156.5</v>
      </c>
      <c r="AA24" s="72">
        <v>0.3000000000029104</v>
      </c>
      <c r="AB24" s="71">
        <v>5613.5</v>
      </c>
      <c r="AC24" s="69">
        <v>4718.9</v>
      </c>
      <c r="AD24" s="72">
        <v>894.6000000000004</v>
      </c>
      <c r="AE24" s="71"/>
      <c r="AF24" s="69"/>
      <c r="AG24" s="72">
        <v>0</v>
      </c>
      <c r="AH24" s="71"/>
      <c r="AI24" s="69"/>
      <c r="AJ24" s="72">
        <v>0</v>
      </c>
      <c r="AK24" s="72">
        <v>0</v>
      </c>
      <c r="AL24" s="72">
        <v>1009.5999999999913</v>
      </c>
      <c r="AM24" s="57"/>
      <c r="AN24" s="23"/>
    </row>
    <row r="25" spans="1:40" s="10" customFormat="1" ht="23.25" customHeight="1">
      <c r="A25" s="43">
        <v>5</v>
      </c>
      <c r="B25" s="103" t="s">
        <v>45</v>
      </c>
      <c r="C25" s="75">
        <v>138.9</v>
      </c>
      <c r="D25" s="72">
        <f t="shared" si="0"/>
        <v>26978.3</v>
      </c>
      <c r="E25" s="72">
        <f t="shared" si="1"/>
        <v>27081.6</v>
      </c>
      <c r="F25" s="72">
        <f t="shared" si="2"/>
        <v>-103.29999999999927</v>
      </c>
      <c r="G25" s="75"/>
      <c r="H25" s="75"/>
      <c r="I25" s="72">
        <v>0</v>
      </c>
      <c r="J25" s="101"/>
      <c r="K25" s="75"/>
      <c r="L25" s="72">
        <v>0</v>
      </c>
      <c r="M25" s="75"/>
      <c r="N25" s="75"/>
      <c r="O25" s="72">
        <v>0</v>
      </c>
      <c r="P25" s="75">
        <v>26978.3</v>
      </c>
      <c r="Q25" s="75">
        <v>26978.3</v>
      </c>
      <c r="R25" s="72">
        <v>0</v>
      </c>
      <c r="S25" s="68"/>
      <c r="T25" s="69">
        <v>103.3</v>
      </c>
      <c r="U25" s="72">
        <v>-103.3</v>
      </c>
      <c r="V25" s="72">
        <f t="shared" si="3"/>
        <v>27117.2</v>
      </c>
      <c r="W25" s="72">
        <f t="shared" si="4"/>
        <v>26454.6</v>
      </c>
      <c r="X25" s="72">
        <f t="shared" si="5"/>
        <v>662.6000000000022</v>
      </c>
      <c r="Y25" s="71">
        <v>24560</v>
      </c>
      <c r="Z25" s="127">
        <v>24490.6</v>
      </c>
      <c r="AA25" s="72">
        <v>69.40000000000146</v>
      </c>
      <c r="AB25" s="71">
        <v>2557.2</v>
      </c>
      <c r="AC25" s="69">
        <v>1964</v>
      </c>
      <c r="AD25" s="72">
        <v>593.1999999999998</v>
      </c>
      <c r="AE25" s="71"/>
      <c r="AF25" s="69"/>
      <c r="AG25" s="72">
        <v>0</v>
      </c>
      <c r="AH25" s="71"/>
      <c r="AI25" s="69"/>
      <c r="AJ25" s="72">
        <v>0</v>
      </c>
      <c r="AK25" s="72">
        <v>0</v>
      </c>
      <c r="AL25" s="72">
        <v>765.9000000000015</v>
      </c>
      <c r="AM25" s="57"/>
      <c r="AN25" s="23"/>
    </row>
    <row r="26" spans="1:40" s="10" customFormat="1" ht="30.75" customHeight="1">
      <c r="A26" s="55">
        <v>6</v>
      </c>
      <c r="B26" s="104" t="s">
        <v>46</v>
      </c>
      <c r="C26" s="75">
        <v>1099</v>
      </c>
      <c r="D26" s="72">
        <f t="shared" si="0"/>
        <v>59089.200000000004</v>
      </c>
      <c r="E26" s="72">
        <f t="shared" si="1"/>
        <v>59347.600000000006</v>
      </c>
      <c r="F26" s="72">
        <f t="shared" si="2"/>
        <v>-258.40000000000146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390.9</v>
      </c>
      <c r="N26" s="75">
        <v>390.9</v>
      </c>
      <c r="O26" s="75">
        <v>0</v>
      </c>
      <c r="P26" s="75">
        <v>58698.3</v>
      </c>
      <c r="Q26" s="75">
        <v>58698.3</v>
      </c>
      <c r="R26" s="75">
        <v>0</v>
      </c>
      <c r="S26" s="75">
        <v>0</v>
      </c>
      <c r="T26" s="75">
        <v>258.4</v>
      </c>
      <c r="U26" s="75">
        <v>-258.4</v>
      </c>
      <c r="V26" s="72">
        <f t="shared" si="3"/>
        <v>60188.2</v>
      </c>
      <c r="W26" s="72">
        <f t="shared" si="4"/>
        <v>58805.59999999999</v>
      </c>
      <c r="X26" s="72">
        <f t="shared" si="5"/>
        <v>1382.6000000000058</v>
      </c>
      <c r="Y26" s="75">
        <v>52015</v>
      </c>
      <c r="Z26" s="75">
        <v>51929.799999999996</v>
      </c>
      <c r="AA26" s="75">
        <v>85.20000000000141</v>
      </c>
      <c r="AB26" s="75">
        <v>8173.200000000001</v>
      </c>
      <c r="AC26" s="75">
        <v>6875.799999999999</v>
      </c>
      <c r="AD26" s="75">
        <v>1297.4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1641.0000000000055</v>
      </c>
      <c r="AM26" s="57"/>
      <c r="AN26" s="23"/>
    </row>
    <row r="27" spans="1:43" s="10" customFormat="1" ht="22.5" customHeight="1">
      <c r="A27" s="43">
        <v>7</v>
      </c>
      <c r="B27" s="106" t="s">
        <v>47</v>
      </c>
      <c r="C27" s="93">
        <v>308.1</v>
      </c>
      <c r="D27" s="72">
        <f t="shared" si="0"/>
        <v>38971.8</v>
      </c>
      <c r="E27" s="72">
        <f>H27+K27+N27+Q27+T27</f>
        <v>38971.8</v>
      </c>
      <c r="F27" s="72">
        <f t="shared" si="2"/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38971.8</v>
      </c>
      <c r="Q27" s="93">
        <v>38971.8</v>
      </c>
      <c r="R27" s="93">
        <v>0</v>
      </c>
      <c r="S27" s="93">
        <v>0</v>
      </c>
      <c r="T27" s="93">
        <v>0</v>
      </c>
      <c r="U27" s="93">
        <v>0</v>
      </c>
      <c r="V27" s="72">
        <f t="shared" si="3"/>
        <v>39279.9</v>
      </c>
      <c r="W27" s="72">
        <f t="shared" si="4"/>
        <v>38606</v>
      </c>
      <c r="X27" s="72">
        <f t="shared" si="5"/>
        <v>673.9000000000015</v>
      </c>
      <c r="Y27" s="93">
        <v>36077.9</v>
      </c>
      <c r="Z27" s="93">
        <v>35933</v>
      </c>
      <c r="AA27" s="93">
        <v>144.90000000000146</v>
      </c>
      <c r="AB27" s="93">
        <v>3202</v>
      </c>
      <c r="AC27" s="93">
        <v>2673</v>
      </c>
      <c r="AD27" s="93">
        <v>529</v>
      </c>
      <c r="AE27" s="93">
        <v>0</v>
      </c>
      <c r="AF27" s="93">
        <v>0</v>
      </c>
      <c r="AG27" s="93">
        <v>0</v>
      </c>
      <c r="AH27" s="93">
        <v>0</v>
      </c>
      <c r="AI27" s="93">
        <v>0</v>
      </c>
      <c r="AJ27" s="93">
        <v>0</v>
      </c>
      <c r="AK27" s="93">
        <v>0</v>
      </c>
      <c r="AL27" s="72">
        <v>673.9000000000015</v>
      </c>
      <c r="AM27" s="132"/>
      <c r="AN27" s="132"/>
      <c r="AO27" s="132"/>
      <c r="AP27" s="132"/>
      <c r="AQ27" s="132"/>
    </row>
    <row r="28" spans="1:43" s="10" customFormat="1" ht="20.25" customHeight="1">
      <c r="A28" s="55">
        <v>8</v>
      </c>
      <c r="B28" s="105" t="s">
        <v>48</v>
      </c>
      <c r="C28" s="107">
        <v>288.9</v>
      </c>
      <c r="D28" s="72">
        <f t="shared" si="0"/>
        <v>34724</v>
      </c>
      <c r="E28" s="72">
        <f t="shared" si="1"/>
        <v>34724</v>
      </c>
      <c r="F28" s="72">
        <f t="shared" si="2"/>
        <v>0</v>
      </c>
      <c r="G28" s="107"/>
      <c r="H28" s="107"/>
      <c r="I28" s="72">
        <v>0</v>
      </c>
      <c r="J28" s="101"/>
      <c r="K28" s="107"/>
      <c r="L28" s="72">
        <v>0</v>
      </c>
      <c r="M28" s="107">
        <v>119.6</v>
      </c>
      <c r="N28" s="107">
        <v>119.6</v>
      </c>
      <c r="O28" s="72">
        <v>0</v>
      </c>
      <c r="P28" s="97">
        <v>34469.4</v>
      </c>
      <c r="Q28" s="107">
        <v>34469.4</v>
      </c>
      <c r="R28" s="72">
        <v>0</v>
      </c>
      <c r="S28" s="68">
        <v>135</v>
      </c>
      <c r="T28" s="77">
        <v>135</v>
      </c>
      <c r="U28" s="72">
        <v>135</v>
      </c>
      <c r="V28" s="72">
        <f t="shared" si="3"/>
        <v>35012.9</v>
      </c>
      <c r="W28" s="72">
        <f t="shared" si="4"/>
        <v>35012.9</v>
      </c>
      <c r="X28" s="72">
        <f t="shared" si="5"/>
        <v>0</v>
      </c>
      <c r="Y28" s="71">
        <v>30910.8</v>
      </c>
      <c r="Z28" s="77">
        <v>31107.2</v>
      </c>
      <c r="AA28" s="72">
        <v>934.8</v>
      </c>
      <c r="AB28" s="71">
        <v>4102.1</v>
      </c>
      <c r="AC28" s="77">
        <v>3905.7</v>
      </c>
      <c r="AD28" s="72">
        <v>196.40000000000055</v>
      </c>
      <c r="AE28" s="71"/>
      <c r="AF28" s="77"/>
      <c r="AG28" s="72">
        <v>0</v>
      </c>
      <c r="AH28" s="71"/>
      <c r="AI28" s="77"/>
      <c r="AJ28" s="72">
        <v>0</v>
      </c>
      <c r="AK28" s="72">
        <v>0</v>
      </c>
      <c r="AL28" s="72">
        <v>0</v>
      </c>
      <c r="AM28" s="132"/>
      <c r="AN28" s="132"/>
      <c r="AO28" s="132"/>
      <c r="AP28" s="132"/>
      <c r="AQ28" s="132"/>
    </row>
    <row r="29" spans="1:43" ht="18" customHeight="1">
      <c r="A29" s="43">
        <v>9</v>
      </c>
      <c r="B29" s="105" t="s">
        <v>49</v>
      </c>
      <c r="C29" s="93">
        <v>2856.3</v>
      </c>
      <c r="D29" s="72">
        <f t="shared" si="0"/>
        <v>46920.1</v>
      </c>
      <c r="E29" s="72">
        <f t="shared" si="1"/>
        <v>46926.2</v>
      </c>
      <c r="F29" s="72">
        <f t="shared" si="2"/>
        <v>-6.099999999998545</v>
      </c>
      <c r="G29" s="93"/>
      <c r="H29" s="93"/>
      <c r="I29" s="72">
        <v>0</v>
      </c>
      <c r="J29" s="101"/>
      <c r="K29" s="93"/>
      <c r="L29" s="72">
        <v>0</v>
      </c>
      <c r="M29" s="93">
        <v>239.2</v>
      </c>
      <c r="N29" s="93">
        <v>239.2</v>
      </c>
      <c r="O29" s="72">
        <v>0</v>
      </c>
      <c r="P29" s="97">
        <v>46680.9</v>
      </c>
      <c r="Q29" s="75">
        <v>46680.9</v>
      </c>
      <c r="R29" s="72">
        <v>0</v>
      </c>
      <c r="S29" s="68"/>
      <c r="T29" s="76">
        <v>6.1</v>
      </c>
      <c r="U29" s="72">
        <v>-6.1</v>
      </c>
      <c r="V29" s="72">
        <f t="shared" si="3"/>
        <v>49776.4</v>
      </c>
      <c r="W29" s="72">
        <f t="shared" si="4"/>
        <v>47217</v>
      </c>
      <c r="X29" s="72">
        <f t="shared" si="5"/>
        <v>2559.4000000000015</v>
      </c>
      <c r="Y29" s="129">
        <v>43000</v>
      </c>
      <c r="Z29" s="76">
        <v>41954.4</v>
      </c>
      <c r="AA29" s="72">
        <v>1045.5999999999985</v>
      </c>
      <c r="AB29" s="71">
        <v>6776.4</v>
      </c>
      <c r="AC29" s="76">
        <v>5262.6</v>
      </c>
      <c r="AD29" s="72">
        <v>1513.7999999999993</v>
      </c>
      <c r="AE29" s="71"/>
      <c r="AF29" s="76"/>
      <c r="AG29" s="72">
        <v>0</v>
      </c>
      <c r="AH29" s="71"/>
      <c r="AI29" s="76"/>
      <c r="AJ29" s="72">
        <v>0</v>
      </c>
      <c r="AK29" s="72">
        <v>0</v>
      </c>
      <c r="AL29" s="72">
        <v>2565.5</v>
      </c>
      <c r="AM29" s="132"/>
      <c r="AN29" s="132"/>
      <c r="AO29" s="132"/>
      <c r="AP29" s="132"/>
      <c r="AQ29" s="132"/>
    </row>
    <row r="30" spans="1:43" ht="22.5" customHeight="1">
      <c r="A30" s="55">
        <v>10</v>
      </c>
      <c r="B30" s="105" t="s">
        <v>81</v>
      </c>
      <c r="C30" s="93">
        <v>3221.2</v>
      </c>
      <c r="D30" s="72">
        <f t="shared" si="0"/>
        <v>53065.3</v>
      </c>
      <c r="E30" s="72">
        <f t="shared" si="1"/>
        <v>53071.3</v>
      </c>
      <c r="F30" s="72">
        <f t="shared" si="2"/>
        <v>-6</v>
      </c>
      <c r="G30" s="93"/>
      <c r="H30" s="93"/>
      <c r="I30" s="72">
        <v>0</v>
      </c>
      <c r="J30" s="101"/>
      <c r="K30" s="93"/>
      <c r="L30" s="72">
        <v>0</v>
      </c>
      <c r="M30" s="93">
        <v>0</v>
      </c>
      <c r="N30" s="93"/>
      <c r="O30" s="72">
        <v>0</v>
      </c>
      <c r="P30" s="97">
        <v>53065.3</v>
      </c>
      <c r="Q30" s="97">
        <v>53065.3</v>
      </c>
      <c r="R30" s="72">
        <v>0</v>
      </c>
      <c r="S30" s="68"/>
      <c r="T30" s="76">
        <v>6</v>
      </c>
      <c r="U30" s="72">
        <v>-6</v>
      </c>
      <c r="V30" s="72">
        <f t="shared" si="3"/>
        <v>56286.5</v>
      </c>
      <c r="W30" s="72">
        <f t="shared" si="4"/>
        <v>55075.6</v>
      </c>
      <c r="X30" s="72">
        <f t="shared" si="5"/>
        <v>1210.9000000000015</v>
      </c>
      <c r="Y30" s="78">
        <v>48300</v>
      </c>
      <c r="Z30" s="76">
        <v>48384.1</v>
      </c>
      <c r="AA30" s="72">
        <v>-84.09999999999854</v>
      </c>
      <c r="AB30" s="71">
        <v>7986.5</v>
      </c>
      <c r="AC30" s="76">
        <v>6691.5</v>
      </c>
      <c r="AD30" s="72">
        <v>1295</v>
      </c>
      <c r="AE30" s="71"/>
      <c r="AF30" s="76"/>
      <c r="AG30" s="72">
        <v>0</v>
      </c>
      <c r="AH30" s="71"/>
      <c r="AI30" s="76"/>
      <c r="AJ30" s="72">
        <v>0</v>
      </c>
      <c r="AK30" s="72">
        <v>0</v>
      </c>
      <c r="AL30" s="72">
        <v>1216.9000000000015</v>
      </c>
      <c r="AM30" s="132"/>
      <c r="AN30" s="132"/>
      <c r="AO30" s="132"/>
      <c r="AP30" s="132"/>
      <c r="AQ30" s="132"/>
    </row>
    <row r="31" spans="1:43" ht="20.25" customHeight="1">
      <c r="A31" s="43">
        <v>11</v>
      </c>
      <c r="B31" s="105" t="s">
        <v>29</v>
      </c>
      <c r="C31" s="93">
        <v>975.8</v>
      </c>
      <c r="D31" s="72">
        <f t="shared" si="0"/>
        <v>18570.6</v>
      </c>
      <c r="E31" s="72">
        <f t="shared" si="1"/>
        <v>18570.6</v>
      </c>
      <c r="F31" s="72">
        <f t="shared" si="2"/>
        <v>0</v>
      </c>
      <c r="G31" s="93"/>
      <c r="H31" s="93"/>
      <c r="I31" s="72">
        <v>0</v>
      </c>
      <c r="J31" s="101"/>
      <c r="K31" s="93"/>
      <c r="L31" s="72">
        <v>0</v>
      </c>
      <c r="M31" s="93">
        <v>0</v>
      </c>
      <c r="N31" s="93"/>
      <c r="O31" s="72">
        <v>0</v>
      </c>
      <c r="P31" s="97">
        <v>18570.6</v>
      </c>
      <c r="Q31" s="75">
        <v>18570.6</v>
      </c>
      <c r="R31" s="72">
        <v>0</v>
      </c>
      <c r="S31" s="68"/>
      <c r="T31" s="76"/>
      <c r="U31" s="72">
        <v>0</v>
      </c>
      <c r="V31" s="72">
        <f t="shared" si="3"/>
        <v>19546.4</v>
      </c>
      <c r="W31" s="72">
        <f t="shared" si="4"/>
        <v>17912.6</v>
      </c>
      <c r="X31" s="72">
        <f t="shared" si="5"/>
        <v>1633.800000000003</v>
      </c>
      <c r="Y31" s="79">
        <v>17717.7</v>
      </c>
      <c r="Z31" s="76">
        <v>16337.5</v>
      </c>
      <c r="AA31" s="72">
        <v>1380.2000000000007</v>
      </c>
      <c r="AB31" s="76">
        <v>1828.7</v>
      </c>
      <c r="AC31" s="72">
        <v>1575.1</v>
      </c>
      <c r="AD31" s="72">
        <v>253.60000000000014</v>
      </c>
      <c r="AE31" s="71"/>
      <c r="AF31" s="76"/>
      <c r="AG31" s="72">
        <v>0</v>
      </c>
      <c r="AH31" s="71"/>
      <c r="AI31" s="76"/>
      <c r="AJ31" s="72">
        <v>0</v>
      </c>
      <c r="AK31" s="72">
        <v>0</v>
      </c>
      <c r="AL31" s="72">
        <v>1633.7999999999993</v>
      </c>
      <c r="AM31" s="132"/>
      <c r="AN31" s="132"/>
      <c r="AO31" s="132"/>
      <c r="AP31" s="132"/>
      <c r="AQ31" s="132"/>
    </row>
    <row r="32" spans="1:43" s="50" customFormat="1" ht="27" customHeight="1">
      <c r="A32" s="55">
        <v>12</v>
      </c>
      <c r="B32" s="106" t="s">
        <v>50</v>
      </c>
      <c r="C32" s="108">
        <v>187.6</v>
      </c>
      <c r="D32" s="72">
        <f t="shared" si="0"/>
        <v>41897.4</v>
      </c>
      <c r="E32" s="72">
        <f t="shared" si="1"/>
        <v>41949.9</v>
      </c>
      <c r="F32" s="72">
        <f t="shared" si="2"/>
        <v>-52.5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235.9</v>
      </c>
      <c r="N32" s="108">
        <v>235.9</v>
      </c>
      <c r="O32" s="108">
        <v>0</v>
      </c>
      <c r="P32" s="108">
        <v>41661.5</v>
      </c>
      <c r="Q32" s="108">
        <v>41661.5</v>
      </c>
      <c r="R32" s="108">
        <v>0</v>
      </c>
      <c r="S32" s="108">
        <v>0</v>
      </c>
      <c r="T32" s="108">
        <v>52.5</v>
      </c>
      <c r="U32" s="108">
        <v>-52.5</v>
      </c>
      <c r="V32" s="72">
        <f t="shared" si="3"/>
        <v>42085</v>
      </c>
      <c r="W32" s="72">
        <f t="shared" si="4"/>
        <v>41925.1</v>
      </c>
      <c r="X32" s="72">
        <f t="shared" si="5"/>
        <v>159.90000000000146</v>
      </c>
      <c r="Y32" s="108">
        <v>39392.8</v>
      </c>
      <c r="Z32" s="108">
        <v>39272.9</v>
      </c>
      <c r="AA32" s="108">
        <v>119.90000000000146</v>
      </c>
      <c r="AB32" s="108">
        <v>2692.2</v>
      </c>
      <c r="AC32" s="108">
        <v>2652.2</v>
      </c>
      <c r="AD32" s="108">
        <v>40</v>
      </c>
      <c r="AE32" s="108">
        <v>0</v>
      </c>
      <c r="AF32" s="108">
        <v>0</v>
      </c>
      <c r="AG32" s="108">
        <v>0</v>
      </c>
      <c r="AH32" s="108">
        <v>0</v>
      </c>
      <c r="AI32" s="108">
        <v>0</v>
      </c>
      <c r="AJ32" s="108">
        <v>0</v>
      </c>
      <c r="AK32" s="108">
        <v>0</v>
      </c>
      <c r="AL32" s="108">
        <v>212.40000000000146</v>
      </c>
      <c r="AM32" s="132"/>
      <c r="AN32" s="132"/>
      <c r="AO32" s="132"/>
      <c r="AP32" s="132"/>
      <c r="AQ32" s="132"/>
    </row>
    <row r="33" spans="1:38" ht="29.25" customHeight="1">
      <c r="A33" s="43">
        <v>13</v>
      </c>
      <c r="B33" s="105" t="s">
        <v>30</v>
      </c>
      <c r="C33" s="93">
        <v>32.3</v>
      </c>
      <c r="D33" s="72">
        <f t="shared" si="0"/>
        <v>26497.9</v>
      </c>
      <c r="E33" s="72">
        <f t="shared" si="1"/>
        <v>26497.9</v>
      </c>
      <c r="F33" s="72">
        <f t="shared" si="2"/>
        <v>0</v>
      </c>
      <c r="G33" s="93"/>
      <c r="H33" s="93"/>
      <c r="I33" s="72">
        <v>0</v>
      </c>
      <c r="J33" s="101"/>
      <c r="K33" s="93"/>
      <c r="L33" s="72">
        <v>0</v>
      </c>
      <c r="M33" s="93">
        <v>0</v>
      </c>
      <c r="N33" s="93"/>
      <c r="O33" s="72">
        <v>0</v>
      </c>
      <c r="P33" s="97">
        <v>26497.9</v>
      </c>
      <c r="Q33" s="75">
        <v>26497.9</v>
      </c>
      <c r="R33" s="72">
        <v>0</v>
      </c>
      <c r="S33" s="68"/>
      <c r="T33" s="76"/>
      <c r="U33" s="72">
        <v>0</v>
      </c>
      <c r="V33" s="72">
        <f t="shared" si="3"/>
        <v>26530.2</v>
      </c>
      <c r="W33" s="72">
        <f t="shared" si="4"/>
        <v>26509.7</v>
      </c>
      <c r="X33" s="72">
        <f t="shared" si="5"/>
        <v>20.5</v>
      </c>
      <c r="Y33" s="76">
        <v>24308</v>
      </c>
      <c r="Z33" s="72">
        <v>24343.7</v>
      </c>
      <c r="AA33" s="72">
        <v>-35.70000000000073</v>
      </c>
      <c r="AB33" s="71">
        <v>2222.2</v>
      </c>
      <c r="AC33" s="76">
        <v>2166</v>
      </c>
      <c r="AD33" s="72">
        <v>56.19999999999982</v>
      </c>
      <c r="AE33" s="71"/>
      <c r="AF33" s="76"/>
      <c r="AG33" s="72">
        <v>0</v>
      </c>
      <c r="AH33" s="71"/>
      <c r="AI33" s="76"/>
      <c r="AJ33" s="72">
        <v>0</v>
      </c>
      <c r="AK33" s="72">
        <v>0</v>
      </c>
      <c r="AL33" s="72">
        <v>20.5</v>
      </c>
    </row>
    <row r="34" spans="1:38" ht="21.75" customHeight="1">
      <c r="A34" s="55">
        <v>14</v>
      </c>
      <c r="B34" s="105" t="s">
        <v>31</v>
      </c>
      <c r="C34" s="93">
        <v>63.9</v>
      </c>
      <c r="D34" s="72">
        <f t="shared" si="0"/>
        <v>26827.1</v>
      </c>
      <c r="E34" s="72">
        <f t="shared" si="1"/>
        <v>26840.399999999998</v>
      </c>
      <c r="F34" s="72" t="b">
        <f>W27=D34-E34</f>
        <v>0</v>
      </c>
      <c r="G34" s="93"/>
      <c r="H34" s="93"/>
      <c r="I34" s="72">
        <v>0</v>
      </c>
      <c r="J34" s="101"/>
      <c r="K34" s="93"/>
      <c r="L34" s="72">
        <v>0</v>
      </c>
      <c r="M34" s="93">
        <v>0</v>
      </c>
      <c r="N34" s="93"/>
      <c r="O34" s="72">
        <v>0</v>
      </c>
      <c r="P34" s="97">
        <v>26827.1</v>
      </c>
      <c r="Q34" s="75">
        <v>26827.1</v>
      </c>
      <c r="R34" s="72">
        <v>0</v>
      </c>
      <c r="S34" s="68"/>
      <c r="T34" s="76">
        <v>13.3</v>
      </c>
      <c r="U34" s="72">
        <v>-13.3</v>
      </c>
      <c r="V34" s="72">
        <f t="shared" si="3"/>
        <v>26891</v>
      </c>
      <c r="W34" s="72">
        <f t="shared" si="4"/>
        <v>26239</v>
      </c>
      <c r="X34" s="72">
        <f t="shared" si="5"/>
        <v>652</v>
      </c>
      <c r="Y34" s="79">
        <v>24829.7</v>
      </c>
      <c r="Z34" s="76">
        <v>24784.3</v>
      </c>
      <c r="AA34" s="72">
        <v>45.400000000001455</v>
      </c>
      <c r="AB34" s="66">
        <v>2061.3</v>
      </c>
      <c r="AC34" s="71">
        <v>1454.7</v>
      </c>
      <c r="AD34" s="72">
        <v>606.6000000000001</v>
      </c>
      <c r="AE34" s="71"/>
      <c r="AF34" s="76"/>
      <c r="AG34" s="72">
        <v>0</v>
      </c>
      <c r="AH34" s="71"/>
      <c r="AI34" s="76"/>
      <c r="AJ34" s="72">
        <v>0</v>
      </c>
      <c r="AK34" s="72">
        <v>0</v>
      </c>
      <c r="AL34" s="72">
        <v>665.2999999999993</v>
      </c>
    </row>
    <row r="35" spans="1:38" ht="19.5" customHeight="1">
      <c r="A35" s="43">
        <v>15</v>
      </c>
      <c r="B35" s="106" t="s">
        <v>51</v>
      </c>
      <c r="C35" s="93">
        <v>6.7</v>
      </c>
      <c r="D35" s="72">
        <f t="shared" si="0"/>
        <v>40329.3</v>
      </c>
      <c r="E35" s="72">
        <f t="shared" si="1"/>
        <v>40329.3</v>
      </c>
      <c r="F35" s="72">
        <f t="shared" si="2"/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40329.3</v>
      </c>
      <c r="Q35" s="93">
        <v>40329.3</v>
      </c>
      <c r="R35" s="93">
        <v>0</v>
      </c>
      <c r="S35" s="93">
        <v>0</v>
      </c>
      <c r="T35" s="93">
        <v>0</v>
      </c>
      <c r="U35" s="93">
        <v>0</v>
      </c>
      <c r="V35" s="72">
        <f t="shared" si="3"/>
        <v>40336</v>
      </c>
      <c r="W35" s="72">
        <f t="shared" si="4"/>
        <v>40336</v>
      </c>
      <c r="X35" s="72">
        <f t="shared" si="5"/>
        <v>0</v>
      </c>
      <c r="Y35" s="93">
        <v>38044.6</v>
      </c>
      <c r="Z35" s="93">
        <v>38044.6</v>
      </c>
      <c r="AA35" s="93">
        <v>0</v>
      </c>
      <c r="AB35" s="93">
        <v>2291.4</v>
      </c>
      <c r="AC35" s="93">
        <v>2291.4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</row>
    <row r="36" spans="1:38" ht="21" customHeight="1">
      <c r="A36" s="55">
        <v>16</v>
      </c>
      <c r="B36" s="105" t="s">
        <v>32</v>
      </c>
      <c r="C36" s="93">
        <v>732</v>
      </c>
      <c r="D36" s="72">
        <f t="shared" si="0"/>
        <v>23198.2</v>
      </c>
      <c r="E36" s="72">
        <f t="shared" si="1"/>
        <v>23198.2</v>
      </c>
      <c r="F36" s="72">
        <f t="shared" si="2"/>
        <v>0</v>
      </c>
      <c r="G36" s="93"/>
      <c r="H36" s="93"/>
      <c r="I36" s="72">
        <v>0</v>
      </c>
      <c r="J36" s="101"/>
      <c r="K36" s="93"/>
      <c r="L36" s="72">
        <v>0</v>
      </c>
      <c r="M36" s="93">
        <v>0</v>
      </c>
      <c r="N36" s="93"/>
      <c r="O36" s="72">
        <v>0</v>
      </c>
      <c r="P36" s="97">
        <v>22889.2</v>
      </c>
      <c r="Q36" s="93">
        <v>22889.2</v>
      </c>
      <c r="R36" s="72">
        <v>0</v>
      </c>
      <c r="S36" s="68">
        <v>309</v>
      </c>
      <c r="T36" s="76">
        <v>309</v>
      </c>
      <c r="U36" s="72">
        <v>0</v>
      </c>
      <c r="V36" s="72">
        <f t="shared" si="3"/>
        <v>23930.2</v>
      </c>
      <c r="W36" s="72">
        <f t="shared" si="4"/>
        <v>22897.1</v>
      </c>
      <c r="X36" s="72">
        <f t="shared" si="5"/>
        <v>1033.1000000000022</v>
      </c>
      <c r="Y36" s="79">
        <v>20900</v>
      </c>
      <c r="Z36" s="76">
        <v>20049.5</v>
      </c>
      <c r="AA36" s="72">
        <v>850.5</v>
      </c>
      <c r="AB36" s="71">
        <v>3030.2</v>
      </c>
      <c r="AC36" s="76">
        <v>2847.6</v>
      </c>
      <c r="AD36" s="72">
        <v>182.5999999999999</v>
      </c>
      <c r="AE36" s="71"/>
      <c r="AF36" s="76"/>
      <c r="AG36" s="72">
        <v>0</v>
      </c>
      <c r="AH36" s="71"/>
      <c r="AI36" s="76"/>
      <c r="AJ36" s="72">
        <v>0</v>
      </c>
      <c r="AK36" s="72">
        <v>0</v>
      </c>
      <c r="AL36" s="72">
        <v>1033.1000000000022</v>
      </c>
    </row>
    <row r="37" spans="1:38" s="10" customFormat="1" ht="22.5" customHeight="1">
      <c r="A37" s="43">
        <v>17</v>
      </c>
      <c r="B37" s="105" t="s">
        <v>33</v>
      </c>
      <c r="C37" s="107">
        <v>343</v>
      </c>
      <c r="D37" s="72">
        <f t="shared" si="0"/>
        <v>23618</v>
      </c>
      <c r="E37" s="72">
        <f t="shared" si="1"/>
        <v>23618</v>
      </c>
      <c r="F37" s="72">
        <f t="shared" si="2"/>
        <v>0</v>
      </c>
      <c r="G37" s="107"/>
      <c r="H37" s="107"/>
      <c r="I37" s="72">
        <v>0</v>
      </c>
      <c r="J37" s="101"/>
      <c r="K37" s="107"/>
      <c r="L37" s="72">
        <v>0</v>
      </c>
      <c r="M37" s="107">
        <v>1081.5</v>
      </c>
      <c r="N37" s="107">
        <v>1081.5</v>
      </c>
      <c r="O37" s="72">
        <v>0</v>
      </c>
      <c r="P37" s="97">
        <v>22536.5</v>
      </c>
      <c r="Q37" s="107">
        <v>22536.5</v>
      </c>
      <c r="R37" s="72">
        <v>0</v>
      </c>
      <c r="S37" s="68"/>
      <c r="T37" s="77"/>
      <c r="U37" s="72">
        <v>0</v>
      </c>
      <c r="V37" s="72">
        <f t="shared" si="3"/>
        <v>23961</v>
      </c>
      <c r="W37" s="72">
        <f t="shared" si="4"/>
        <v>22003.8</v>
      </c>
      <c r="X37" s="72">
        <f t="shared" si="5"/>
        <v>1957.2000000000007</v>
      </c>
      <c r="Y37" s="79">
        <v>21665.5</v>
      </c>
      <c r="Z37" s="77">
        <v>20209.3</v>
      </c>
      <c r="AA37" s="72">
        <v>1456.2000000000007</v>
      </c>
      <c r="AB37" s="71">
        <v>1341.8</v>
      </c>
      <c r="AC37" s="77">
        <v>840.8</v>
      </c>
      <c r="AD37" s="72">
        <v>501</v>
      </c>
      <c r="AE37" s="71">
        <v>953.7</v>
      </c>
      <c r="AF37" s="77">
        <v>953.7</v>
      </c>
      <c r="AG37" s="72">
        <v>0</v>
      </c>
      <c r="AH37" s="71">
        <v>0</v>
      </c>
      <c r="AI37" s="77"/>
      <c r="AJ37" s="72">
        <v>0</v>
      </c>
      <c r="AK37" s="72">
        <v>0</v>
      </c>
      <c r="AL37" s="72">
        <v>1957.2000000000007</v>
      </c>
    </row>
    <row r="38" spans="1:38" ht="22.5" customHeight="1">
      <c r="A38" s="55">
        <v>18</v>
      </c>
      <c r="B38" s="105" t="s">
        <v>52</v>
      </c>
      <c r="C38" s="93">
        <v>109.7</v>
      </c>
      <c r="D38" s="72">
        <f t="shared" si="0"/>
        <v>14889.4</v>
      </c>
      <c r="E38" s="72">
        <f t="shared" si="1"/>
        <v>14889.4</v>
      </c>
      <c r="F38" s="72">
        <f t="shared" si="2"/>
        <v>0</v>
      </c>
      <c r="G38" s="93"/>
      <c r="H38" s="93"/>
      <c r="I38" s="72">
        <v>0</v>
      </c>
      <c r="J38" s="101"/>
      <c r="K38" s="93"/>
      <c r="L38" s="72">
        <v>0</v>
      </c>
      <c r="M38" s="93">
        <v>0</v>
      </c>
      <c r="N38" s="93"/>
      <c r="O38" s="72">
        <v>0</v>
      </c>
      <c r="P38" s="97">
        <v>14889.4</v>
      </c>
      <c r="Q38" s="75">
        <v>14889.4</v>
      </c>
      <c r="R38" s="72">
        <v>0</v>
      </c>
      <c r="S38" s="68"/>
      <c r="T38" s="76"/>
      <c r="U38" s="72">
        <v>0</v>
      </c>
      <c r="V38" s="72">
        <f t="shared" si="3"/>
        <v>14999.1</v>
      </c>
      <c r="W38" s="72">
        <f t="shared" si="4"/>
        <v>14999.1</v>
      </c>
      <c r="X38" s="72">
        <f t="shared" si="5"/>
        <v>0</v>
      </c>
      <c r="Y38" s="81">
        <v>14124.1</v>
      </c>
      <c r="Z38" s="76">
        <v>14192.9</v>
      </c>
      <c r="AA38" s="72">
        <v>-68.79999999999927</v>
      </c>
      <c r="AB38" s="71">
        <v>875</v>
      </c>
      <c r="AC38" s="76">
        <v>806.2</v>
      </c>
      <c r="AD38" s="72">
        <v>68.79999999999995</v>
      </c>
      <c r="AE38" s="71"/>
      <c r="AF38" s="76"/>
      <c r="AG38" s="72">
        <v>0</v>
      </c>
      <c r="AH38" s="71"/>
      <c r="AI38" s="76"/>
      <c r="AJ38" s="72">
        <v>0</v>
      </c>
      <c r="AK38" s="72">
        <v>0</v>
      </c>
      <c r="AL38" s="72">
        <v>0</v>
      </c>
    </row>
    <row r="39" spans="1:38" ht="22.5" customHeight="1">
      <c r="A39" s="43">
        <v>19</v>
      </c>
      <c r="B39" s="105" t="s">
        <v>53</v>
      </c>
      <c r="C39" s="93">
        <v>583.2</v>
      </c>
      <c r="D39" s="72">
        <f t="shared" si="0"/>
        <v>50294</v>
      </c>
      <c r="E39" s="72">
        <f t="shared" si="1"/>
        <v>50303</v>
      </c>
      <c r="F39" s="72">
        <f t="shared" si="2"/>
        <v>-9</v>
      </c>
      <c r="G39" s="93"/>
      <c r="H39" s="93"/>
      <c r="I39" s="72">
        <v>0</v>
      </c>
      <c r="J39" s="101"/>
      <c r="K39" s="93"/>
      <c r="L39" s="72">
        <v>0</v>
      </c>
      <c r="M39" s="93">
        <v>0</v>
      </c>
      <c r="N39" s="93"/>
      <c r="O39" s="72">
        <v>0</v>
      </c>
      <c r="P39" s="97">
        <v>50294</v>
      </c>
      <c r="Q39" s="93">
        <v>50294</v>
      </c>
      <c r="R39" s="72">
        <v>0</v>
      </c>
      <c r="S39" s="68"/>
      <c r="T39" s="76">
        <v>9</v>
      </c>
      <c r="U39" s="72">
        <v>-9</v>
      </c>
      <c r="V39" s="72">
        <f t="shared" si="3"/>
        <v>50877.2</v>
      </c>
      <c r="W39" s="72">
        <f t="shared" si="4"/>
        <v>49824.5</v>
      </c>
      <c r="X39" s="72">
        <f t="shared" si="5"/>
        <v>1052.699999999997</v>
      </c>
      <c r="Y39" s="71">
        <v>43980</v>
      </c>
      <c r="Z39" s="76">
        <v>43693.2</v>
      </c>
      <c r="AA39" s="72">
        <v>286.8000000000029</v>
      </c>
      <c r="AB39" s="71">
        <v>6897.2</v>
      </c>
      <c r="AC39" s="76">
        <v>6131.3</v>
      </c>
      <c r="AD39" s="72">
        <v>765.8999999999996</v>
      </c>
      <c r="AE39" s="71"/>
      <c r="AF39" s="76"/>
      <c r="AG39" s="72">
        <v>0</v>
      </c>
      <c r="AH39" s="71"/>
      <c r="AI39" s="76"/>
      <c r="AJ39" s="72">
        <v>0</v>
      </c>
      <c r="AK39" s="72">
        <v>0</v>
      </c>
      <c r="AL39" s="72">
        <v>1061.699999999997</v>
      </c>
    </row>
    <row r="40" spans="1:38" ht="19.5" customHeight="1">
      <c r="A40" s="55">
        <v>20</v>
      </c>
      <c r="B40" s="105" t="s">
        <v>54</v>
      </c>
      <c r="C40" s="93">
        <v>643.3</v>
      </c>
      <c r="D40" s="72">
        <f t="shared" si="0"/>
        <v>44189.9</v>
      </c>
      <c r="E40" s="72">
        <f t="shared" si="1"/>
        <v>44189.9</v>
      </c>
      <c r="F40" s="72">
        <f t="shared" si="2"/>
        <v>0</v>
      </c>
      <c r="G40" s="93"/>
      <c r="H40" s="93"/>
      <c r="I40" s="72">
        <v>0</v>
      </c>
      <c r="J40" s="101"/>
      <c r="K40" s="93"/>
      <c r="L40" s="72">
        <v>0</v>
      </c>
      <c r="M40" s="93">
        <v>0</v>
      </c>
      <c r="N40" s="93"/>
      <c r="O40" s="72">
        <v>0</v>
      </c>
      <c r="P40" s="97">
        <v>44189.9</v>
      </c>
      <c r="Q40" s="75">
        <v>44189.9</v>
      </c>
      <c r="R40" s="72">
        <v>0</v>
      </c>
      <c r="S40" s="68"/>
      <c r="T40" s="76"/>
      <c r="U40" s="72">
        <v>0</v>
      </c>
      <c r="V40" s="72">
        <f t="shared" si="3"/>
        <v>44833.2</v>
      </c>
      <c r="W40" s="72">
        <f t="shared" si="4"/>
        <v>43678</v>
      </c>
      <c r="X40" s="72">
        <f t="shared" si="5"/>
        <v>1155.199999999997</v>
      </c>
      <c r="Y40" s="79">
        <v>40552</v>
      </c>
      <c r="Z40" s="76">
        <v>40179.3</v>
      </c>
      <c r="AA40" s="72">
        <v>372.6999999999971</v>
      </c>
      <c r="AB40" s="71">
        <v>4281.2</v>
      </c>
      <c r="AC40" s="76">
        <v>3498.7</v>
      </c>
      <c r="AD40" s="72">
        <v>782.5</v>
      </c>
      <c r="AE40" s="71"/>
      <c r="AF40" s="76"/>
      <c r="AG40" s="72">
        <v>0</v>
      </c>
      <c r="AH40" s="71"/>
      <c r="AI40" s="76"/>
      <c r="AJ40" s="72">
        <v>0</v>
      </c>
      <c r="AK40" s="72">
        <v>0</v>
      </c>
      <c r="AL40" s="72">
        <v>1155.2000000000044</v>
      </c>
    </row>
    <row r="41" spans="1:38" ht="19.5" customHeight="1">
      <c r="A41" s="43">
        <v>21</v>
      </c>
      <c r="B41" s="105" t="s">
        <v>55</v>
      </c>
      <c r="C41" s="93">
        <v>4458.8</v>
      </c>
      <c r="D41" s="72">
        <f t="shared" si="0"/>
        <v>6883.7</v>
      </c>
      <c r="E41" s="72">
        <f t="shared" si="1"/>
        <v>6883.7</v>
      </c>
      <c r="F41" s="72">
        <f t="shared" si="2"/>
        <v>0</v>
      </c>
      <c r="G41" s="93"/>
      <c r="H41" s="93"/>
      <c r="I41" s="72">
        <v>0</v>
      </c>
      <c r="J41" s="101"/>
      <c r="K41" s="93"/>
      <c r="L41" s="72">
        <v>0</v>
      </c>
      <c r="M41" s="93">
        <v>0</v>
      </c>
      <c r="N41" s="93"/>
      <c r="O41" s="72">
        <v>0</v>
      </c>
      <c r="P41" s="97">
        <v>6883.7</v>
      </c>
      <c r="Q41" s="93">
        <v>6883.7</v>
      </c>
      <c r="R41" s="72">
        <v>0</v>
      </c>
      <c r="S41" s="68"/>
      <c r="T41" s="76"/>
      <c r="U41" s="72">
        <v>0</v>
      </c>
      <c r="V41" s="72">
        <f t="shared" si="3"/>
        <v>11342.5</v>
      </c>
      <c r="W41" s="72">
        <f t="shared" si="4"/>
        <v>8667.6</v>
      </c>
      <c r="X41" s="72">
        <f t="shared" si="5"/>
        <v>2674.8999999999996</v>
      </c>
      <c r="Y41" s="79">
        <v>8400</v>
      </c>
      <c r="Z41" s="76">
        <v>8385.6</v>
      </c>
      <c r="AA41" s="72">
        <v>14.399999999999636</v>
      </c>
      <c r="AB41" s="71">
        <v>2942.5</v>
      </c>
      <c r="AC41" s="76">
        <v>282</v>
      </c>
      <c r="AD41" s="72">
        <v>2660.5</v>
      </c>
      <c r="AE41" s="71"/>
      <c r="AF41" s="76"/>
      <c r="AG41" s="72">
        <v>0</v>
      </c>
      <c r="AH41" s="71"/>
      <c r="AI41" s="76"/>
      <c r="AJ41" s="72">
        <v>0</v>
      </c>
      <c r="AK41" s="72">
        <v>0</v>
      </c>
      <c r="AL41" s="72">
        <v>2674.8999999999996</v>
      </c>
    </row>
    <row r="42" spans="1:38" ht="19.5" customHeight="1">
      <c r="A42" s="55">
        <v>22</v>
      </c>
      <c r="B42" s="106" t="s">
        <v>56</v>
      </c>
      <c r="C42" s="93">
        <v>1032.3000000000002</v>
      </c>
      <c r="D42" s="72">
        <f t="shared" si="0"/>
        <v>55547.9</v>
      </c>
      <c r="E42" s="72">
        <f t="shared" si="1"/>
        <v>55757.600000000006</v>
      </c>
      <c r="F42" s="72">
        <f t="shared" si="2"/>
        <v>-209.70000000000437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1114.5</v>
      </c>
      <c r="N42" s="93">
        <v>1114.4</v>
      </c>
      <c r="O42" s="93">
        <v>0.09999999999990905</v>
      </c>
      <c r="P42" s="93">
        <v>54433.4</v>
      </c>
      <c r="Q42" s="93">
        <v>54433.4</v>
      </c>
      <c r="R42" s="93">
        <v>0</v>
      </c>
      <c r="S42" s="93">
        <v>0</v>
      </c>
      <c r="T42" s="93">
        <v>209.8</v>
      </c>
      <c r="U42" s="93">
        <v>-209.8</v>
      </c>
      <c r="V42" s="72">
        <f t="shared" si="3"/>
        <v>56580.200000000004</v>
      </c>
      <c r="W42" s="72">
        <f t="shared" si="4"/>
        <v>56573.7</v>
      </c>
      <c r="X42" s="72">
        <f t="shared" si="5"/>
        <v>6.500000000007276</v>
      </c>
      <c r="Y42" s="93">
        <v>49620</v>
      </c>
      <c r="Z42" s="93">
        <v>49728.6</v>
      </c>
      <c r="AA42" s="93">
        <v>-108.60000000000127</v>
      </c>
      <c r="AB42" s="93">
        <v>5714.3</v>
      </c>
      <c r="AC42" s="93">
        <v>5599.2</v>
      </c>
      <c r="AD42" s="93">
        <v>115.10000000000036</v>
      </c>
      <c r="AE42" s="93">
        <v>1245.9</v>
      </c>
      <c r="AF42" s="93">
        <v>1245.9</v>
      </c>
      <c r="AG42" s="93">
        <v>0</v>
      </c>
      <c r="AH42" s="93">
        <v>0</v>
      </c>
      <c r="AI42" s="93">
        <v>0</v>
      </c>
      <c r="AJ42" s="93">
        <v>0</v>
      </c>
      <c r="AK42" s="93">
        <v>0</v>
      </c>
      <c r="AL42" s="93">
        <v>216.20000000000073</v>
      </c>
    </row>
    <row r="43" spans="1:38" s="10" customFormat="1" ht="18.75" customHeight="1">
      <c r="A43" s="43">
        <v>23</v>
      </c>
      <c r="B43" s="106" t="s">
        <v>57</v>
      </c>
      <c r="C43" s="107">
        <v>111.9</v>
      </c>
      <c r="D43" s="72">
        <f t="shared" si="0"/>
        <v>29455.6</v>
      </c>
      <c r="E43" s="72">
        <f t="shared" si="1"/>
        <v>29676.199999999997</v>
      </c>
      <c r="F43" s="72">
        <f t="shared" si="2"/>
        <v>-220.59999999999854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29455.6</v>
      </c>
      <c r="Q43" s="107">
        <v>29455.6</v>
      </c>
      <c r="R43" s="107">
        <v>0</v>
      </c>
      <c r="S43" s="107">
        <v>0</v>
      </c>
      <c r="T43" s="107">
        <v>220.6</v>
      </c>
      <c r="U43" s="107">
        <v>-220.6</v>
      </c>
      <c r="V43" s="72">
        <f t="shared" si="3"/>
        <v>29567.5</v>
      </c>
      <c r="W43" s="72">
        <f t="shared" si="4"/>
        <v>29182</v>
      </c>
      <c r="X43" s="72">
        <f t="shared" si="5"/>
        <v>385.5</v>
      </c>
      <c r="Y43" s="107">
        <v>26441</v>
      </c>
      <c r="Z43" s="107">
        <v>26476</v>
      </c>
      <c r="AA43" s="107">
        <v>-35</v>
      </c>
      <c r="AB43" s="107">
        <v>3126.5</v>
      </c>
      <c r="AC43" s="107">
        <v>2706</v>
      </c>
      <c r="AD43" s="107">
        <v>420.5</v>
      </c>
      <c r="AE43" s="107">
        <v>0</v>
      </c>
      <c r="AF43" s="107">
        <v>0</v>
      </c>
      <c r="AG43" s="107">
        <v>0</v>
      </c>
      <c r="AH43" s="107">
        <v>0</v>
      </c>
      <c r="AI43" s="107">
        <v>0</v>
      </c>
      <c r="AJ43" s="107">
        <v>0</v>
      </c>
      <c r="AK43" s="107">
        <v>0</v>
      </c>
      <c r="AL43" s="107">
        <v>606.0999999999985</v>
      </c>
    </row>
    <row r="44" spans="1:38" s="10" customFormat="1" ht="18" customHeight="1">
      <c r="A44" s="55">
        <v>24</v>
      </c>
      <c r="B44" s="106" t="s">
        <v>58</v>
      </c>
      <c r="C44" s="109">
        <v>14.5</v>
      </c>
      <c r="D44" s="72">
        <f t="shared" si="0"/>
        <v>44101.2</v>
      </c>
      <c r="E44" s="72">
        <f t="shared" si="1"/>
        <v>44101.2</v>
      </c>
      <c r="F44" s="72">
        <f t="shared" si="2"/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44101.2</v>
      </c>
      <c r="Q44" s="109">
        <v>44101.2</v>
      </c>
      <c r="R44" s="109">
        <v>0</v>
      </c>
      <c r="S44" s="109">
        <v>0</v>
      </c>
      <c r="T44" s="109">
        <v>0</v>
      </c>
      <c r="U44" s="109">
        <v>0</v>
      </c>
      <c r="V44" s="72">
        <f t="shared" si="3"/>
        <v>44115.7</v>
      </c>
      <c r="W44" s="72">
        <f t="shared" si="4"/>
        <v>44014.3</v>
      </c>
      <c r="X44" s="72">
        <f t="shared" si="5"/>
        <v>101.39999999999418</v>
      </c>
      <c r="Y44" s="109">
        <v>39867</v>
      </c>
      <c r="Z44" s="109">
        <v>39830.3</v>
      </c>
      <c r="AA44" s="109">
        <v>36.69999999999709</v>
      </c>
      <c r="AB44" s="109">
        <v>4248.7</v>
      </c>
      <c r="AC44" s="109">
        <v>4184</v>
      </c>
      <c r="AD44" s="109">
        <v>64.69999999999982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101.39999999999418</v>
      </c>
    </row>
    <row r="45" spans="1:39" s="10" customFormat="1" ht="16.5" customHeight="1">
      <c r="A45" s="43">
        <v>25</v>
      </c>
      <c r="B45" s="103" t="s">
        <v>59</v>
      </c>
      <c r="C45" s="110">
        <v>1114.2</v>
      </c>
      <c r="D45" s="72">
        <f t="shared" si="0"/>
        <v>19452.5</v>
      </c>
      <c r="E45" s="72">
        <f t="shared" si="1"/>
        <v>19452.6</v>
      </c>
      <c r="F45" s="72">
        <f t="shared" si="2"/>
        <v>-0.09999999999854481</v>
      </c>
      <c r="G45" s="110"/>
      <c r="H45" s="110"/>
      <c r="I45" s="72">
        <v>0</v>
      </c>
      <c r="J45" s="101"/>
      <c r="K45" s="110"/>
      <c r="L45" s="72">
        <v>0</v>
      </c>
      <c r="M45" s="75">
        <v>0</v>
      </c>
      <c r="N45" s="75">
        <v>0</v>
      </c>
      <c r="O45" s="72">
        <v>0</v>
      </c>
      <c r="P45" s="97">
        <v>19452.5</v>
      </c>
      <c r="Q45" s="75">
        <v>19452.5</v>
      </c>
      <c r="R45" s="72">
        <v>0</v>
      </c>
      <c r="S45" s="68"/>
      <c r="T45" s="82">
        <v>0.1</v>
      </c>
      <c r="U45" s="72">
        <v>-0.1</v>
      </c>
      <c r="V45" s="72">
        <f t="shared" si="3"/>
        <v>20566.7</v>
      </c>
      <c r="W45" s="72">
        <f t="shared" si="4"/>
        <v>19057.9</v>
      </c>
      <c r="X45" s="72">
        <f t="shared" si="5"/>
        <v>1508.7999999999993</v>
      </c>
      <c r="Y45" s="79">
        <v>18500</v>
      </c>
      <c r="Z45" s="82">
        <v>18016.9</v>
      </c>
      <c r="AA45" s="117">
        <v>483.09999999999854</v>
      </c>
      <c r="AB45" s="71">
        <v>2066.7</v>
      </c>
      <c r="AC45" s="82">
        <v>1041</v>
      </c>
      <c r="AD45" s="72">
        <v>1025.6999999999998</v>
      </c>
      <c r="AE45" s="71"/>
      <c r="AF45" s="82"/>
      <c r="AG45" s="72">
        <v>0</v>
      </c>
      <c r="AH45" s="71"/>
      <c r="AI45" s="82"/>
      <c r="AJ45" s="72">
        <v>0</v>
      </c>
      <c r="AK45" s="72">
        <v>0</v>
      </c>
      <c r="AL45" s="72">
        <v>1508.8999999999978</v>
      </c>
      <c r="AM45" s="133"/>
    </row>
    <row r="46" spans="1:39" s="10" customFormat="1" ht="18.75" customHeight="1">
      <c r="A46" s="55">
        <v>26</v>
      </c>
      <c r="B46" s="105" t="s">
        <v>60</v>
      </c>
      <c r="C46" s="110">
        <v>405.1</v>
      </c>
      <c r="D46" s="72">
        <f t="shared" si="0"/>
        <v>20552.8</v>
      </c>
      <c r="E46" s="72">
        <f t="shared" si="1"/>
        <v>20552.8</v>
      </c>
      <c r="F46" s="72">
        <f t="shared" si="2"/>
        <v>0</v>
      </c>
      <c r="G46" s="99"/>
      <c r="H46" s="99"/>
      <c r="I46" s="72">
        <v>0</v>
      </c>
      <c r="J46" s="101"/>
      <c r="K46" s="99"/>
      <c r="L46" s="72">
        <v>0</v>
      </c>
      <c r="M46" s="75">
        <v>0</v>
      </c>
      <c r="N46" s="75">
        <v>0</v>
      </c>
      <c r="O46" s="72">
        <v>0</v>
      </c>
      <c r="P46" s="97">
        <v>20552.8</v>
      </c>
      <c r="Q46" s="97">
        <v>20552.8</v>
      </c>
      <c r="R46" s="72">
        <v>0</v>
      </c>
      <c r="S46" s="68"/>
      <c r="T46" s="77"/>
      <c r="U46" s="72">
        <v>0</v>
      </c>
      <c r="V46" s="72">
        <f t="shared" si="3"/>
        <v>20957.9</v>
      </c>
      <c r="W46" s="72">
        <f t="shared" si="4"/>
        <v>20359.8</v>
      </c>
      <c r="X46" s="72">
        <f t="shared" si="5"/>
        <v>598.1000000000022</v>
      </c>
      <c r="Y46" s="79">
        <v>19500</v>
      </c>
      <c r="Z46" s="82">
        <v>19386.3</v>
      </c>
      <c r="AA46" s="72">
        <v>113.70000000000073</v>
      </c>
      <c r="AB46" s="71">
        <v>1457.9</v>
      </c>
      <c r="AC46" s="82">
        <v>973.5</v>
      </c>
      <c r="AD46" s="72">
        <v>484.4000000000001</v>
      </c>
      <c r="AE46" s="71"/>
      <c r="AF46" s="82"/>
      <c r="AG46" s="72">
        <v>0</v>
      </c>
      <c r="AH46" s="71">
        <v>0</v>
      </c>
      <c r="AI46" s="73"/>
      <c r="AJ46" s="72">
        <v>0</v>
      </c>
      <c r="AK46" s="72">
        <v>0</v>
      </c>
      <c r="AL46" s="72">
        <v>598.0999999999985</v>
      </c>
      <c r="AM46" s="133"/>
    </row>
    <row r="47" spans="1:39" s="10" customFormat="1" ht="18" customHeight="1">
      <c r="A47" s="43">
        <v>27</v>
      </c>
      <c r="B47" s="105" t="s">
        <v>61</v>
      </c>
      <c r="C47" s="110">
        <v>112.6</v>
      </c>
      <c r="D47" s="72">
        <f t="shared" si="0"/>
        <v>32515.3</v>
      </c>
      <c r="E47" s="72">
        <f t="shared" si="1"/>
        <v>32515.3</v>
      </c>
      <c r="F47" s="72">
        <f t="shared" si="2"/>
        <v>0</v>
      </c>
      <c r="G47" s="99"/>
      <c r="H47" s="99"/>
      <c r="I47" s="72">
        <v>0</v>
      </c>
      <c r="J47" s="101"/>
      <c r="K47" s="99"/>
      <c r="L47" s="72">
        <v>0</v>
      </c>
      <c r="M47" s="111">
        <v>119.6</v>
      </c>
      <c r="N47" s="111">
        <v>119.6</v>
      </c>
      <c r="O47" s="72">
        <v>0</v>
      </c>
      <c r="P47" s="97">
        <v>32395.7</v>
      </c>
      <c r="Q47" s="75">
        <v>32395.7</v>
      </c>
      <c r="R47" s="72">
        <v>0</v>
      </c>
      <c r="S47" s="68"/>
      <c r="T47" s="77"/>
      <c r="U47" s="72">
        <v>0</v>
      </c>
      <c r="V47" s="72">
        <f t="shared" si="3"/>
        <v>32627.9</v>
      </c>
      <c r="W47" s="72">
        <f t="shared" si="4"/>
        <v>32473.8</v>
      </c>
      <c r="X47" s="72">
        <f t="shared" si="5"/>
        <v>154.10000000000218</v>
      </c>
      <c r="Y47" s="83">
        <v>30050</v>
      </c>
      <c r="Z47" s="82">
        <v>30024.2</v>
      </c>
      <c r="AA47" s="72">
        <v>25.799999999999272</v>
      </c>
      <c r="AB47" s="76">
        <v>2577.9</v>
      </c>
      <c r="AC47" s="82">
        <v>2449.6</v>
      </c>
      <c r="AD47" s="72">
        <v>128.30000000000018</v>
      </c>
      <c r="AE47" s="71"/>
      <c r="AF47" s="82"/>
      <c r="AG47" s="72">
        <v>0</v>
      </c>
      <c r="AH47" s="71"/>
      <c r="AI47" s="73"/>
      <c r="AJ47" s="72">
        <v>0</v>
      </c>
      <c r="AK47" s="72">
        <v>0</v>
      </c>
      <c r="AL47" s="72">
        <v>154.09999999999854</v>
      </c>
      <c r="AM47" s="133"/>
    </row>
    <row r="48" spans="1:39" ht="21" customHeight="1">
      <c r="A48" s="55">
        <v>28</v>
      </c>
      <c r="B48" s="112" t="s">
        <v>62</v>
      </c>
      <c r="C48" s="100">
        <v>785.1</v>
      </c>
      <c r="D48" s="72">
        <f t="shared" si="0"/>
        <v>33467.9</v>
      </c>
      <c r="E48" s="72">
        <f t="shared" si="1"/>
        <v>33467.9</v>
      </c>
      <c r="F48" s="72">
        <f t="shared" si="2"/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33467.9</v>
      </c>
      <c r="Q48" s="100">
        <v>33467.9</v>
      </c>
      <c r="R48" s="100">
        <v>0</v>
      </c>
      <c r="S48" s="100">
        <v>0</v>
      </c>
      <c r="T48" s="100">
        <v>0</v>
      </c>
      <c r="U48" s="100">
        <v>0</v>
      </c>
      <c r="V48" s="72">
        <f t="shared" si="3"/>
        <v>34253</v>
      </c>
      <c r="W48" s="72">
        <f t="shared" si="4"/>
        <v>32990.7</v>
      </c>
      <c r="X48" s="72">
        <f t="shared" si="5"/>
        <v>1262.300000000003</v>
      </c>
      <c r="Y48" s="100">
        <v>30690</v>
      </c>
      <c r="Z48" s="100">
        <v>30040.1</v>
      </c>
      <c r="AA48" s="100">
        <v>649.8999999999985</v>
      </c>
      <c r="AB48" s="100">
        <v>3563</v>
      </c>
      <c r="AC48" s="100">
        <v>2950.6000000000004</v>
      </c>
      <c r="AD48" s="100">
        <v>612.3999999999996</v>
      </c>
      <c r="AE48" s="100">
        <v>0</v>
      </c>
      <c r="AF48" s="100">
        <v>0</v>
      </c>
      <c r="AG48" s="100">
        <v>0</v>
      </c>
      <c r="AH48" s="100">
        <v>0</v>
      </c>
      <c r="AI48" s="100">
        <v>0</v>
      </c>
      <c r="AJ48" s="100">
        <v>0</v>
      </c>
      <c r="AK48" s="100">
        <v>0</v>
      </c>
      <c r="AL48" s="100">
        <v>1262.299999999998</v>
      </c>
      <c r="AM48" s="133"/>
    </row>
    <row r="49" spans="1:39" ht="21" customHeight="1">
      <c r="A49" s="43">
        <v>29</v>
      </c>
      <c r="B49" s="106" t="s">
        <v>63</v>
      </c>
      <c r="C49" s="93">
        <v>2116.8</v>
      </c>
      <c r="D49" s="72">
        <f t="shared" si="0"/>
        <v>117760.09999999999</v>
      </c>
      <c r="E49" s="72">
        <f t="shared" si="1"/>
        <v>118523.2</v>
      </c>
      <c r="F49" s="72">
        <f t="shared" si="2"/>
        <v>-763.1000000000058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3605.7</v>
      </c>
      <c r="N49" s="93">
        <v>3605.7</v>
      </c>
      <c r="O49" s="93">
        <v>0</v>
      </c>
      <c r="P49" s="93">
        <v>114154.4</v>
      </c>
      <c r="Q49" s="93">
        <v>114154.4</v>
      </c>
      <c r="R49" s="93">
        <v>0</v>
      </c>
      <c r="S49" s="93">
        <v>0</v>
      </c>
      <c r="T49" s="93">
        <v>763.1</v>
      </c>
      <c r="U49" s="72">
        <v>-763.1</v>
      </c>
      <c r="V49" s="72">
        <f t="shared" si="3"/>
        <v>119876.9</v>
      </c>
      <c r="W49" s="72">
        <f t="shared" si="4"/>
        <v>112815.4</v>
      </c>
      <c r="X49" s="72">
        <f t="shared" si="5"/>
        <v>7061.5</v>
      </c>
      <c r="Y49" s="93">
        <v>96436</v>
      </c>
      <c r="Z49" s="93">
        <v>94750.7</v>
      </c>
      <c r="AA49" s="93">
        <v>1685.300000000003</v>
      </c>
      <c r="AB49" s="93">
        <v>20617.199999999997</v>
      </c>
      <c r="AC49" s="93">
        <v>15241</v>
      </c>
      <c r="AD49" s="93">
        <v>5376.199999999999</v>
      </c>
      <c r="AE49" s="93">
        <v>2823.7</v>
      </c>
      <c r="AF49" s="93">
        <v>2823.7</v>
      </c>
      <c r="AG49" s="93">
        <v>0</v>
      </c>
      <c r="AH49" s="93">
        <v>0</v>
      </c>
      <c r="AI49" s="93">
        <v>0</v>
      </c>
      <c r="AJ49" s="93">
        <v>0</v>
      </c>
      <c r="AK49" s="93">
        <v>0</v>
      </c>
      <c r="AL49" s="93">
        <v>7824.600000000013</v>
      </c>
      <c r="AM49" s="10"/>
    </row>
    <row r="50" spans="1:39" s="10" customFormat="1" ht="26.25" customHeight="1">
      <c r="A50" s="55">
        <v>30</v>
      </c>
      <c r="B50" s="106" t="s">
        <v>64</v>
      </c>
      <c r="C50" s="107">
        <v>759.4</v>
      </c>
      <c r="D50" s="72">
        <f t="shared" si="0"/>
        <v>37020.6</v>
      </c>
      <c r="E50" s="72">
        <f t="shared" si="1"/>
        <v>37020.5</v>
      </c>
      <c r="F50" s="72">
        <f t="shared" si="2"/>
        <v>0.09999999999854481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1604.5</v>
      </c>
      <c r="N50" s="107">
        <v>1604.5</v>
      </c>
      <c r="O50" s="107">
        <v>0</v>
      </c>
      <c r="P50" s="107">
        <v>35416.1</v>
      </c>
      <c r="Q50" s="107">
        <v>35416</v>
      </c>
      <c r="R50" s="107">
        <v>0.10000000000002274</v>
      </c>
      <c r="S50" s="107">
        <v>0</v>
      </c>
      <c r="T50" s="107">
        <v>0</v>
      </c>
      <c r="U50" s="107">
        <v>0</v>
      </c>
      <c r="V50" s="72">
        <f t="shared" si="3"/>
        <v>37780</v>
      </c>
      <c r="W50" s="72">
        <f t="shared" si="4"/>
        <v>37007.700000000004</v>
      </c>
      <c r="X50" s="72">
        <f t="shared" si="5"/>
        <v>772.2999999999956</v>
      </c>
      <c r="Y50" s="107">
        <v>32260</v>
      </c>
      <c r="Z50" s="107">
        <v>32211.5</v>
      </c>
      <c r="AA50" s="107">
        <v>48.50000000000148</v>
      </c>
      <c r="AB50" s="107">
        <v>4035.1</v>
      </c>
      <c r="AC50" s="107">
        <v>3311.2999999999997</v>
      </c>
      <c r="AD50" s="107">
        <v>723.8</v>
      </c>
      <c r="AE50" s="107">
        <v>1484.9</v>
      </c>
      <c r="AF50" s="107">
        <v>1484.9</v>
      </c>
      <c r="AG50" s="107">
        <v>0</v>
      </c>
      <c r="AH50" s="107">
        <v>0</v>
      </c>
      <c r="AI50" s="107">
        <v>0</v>
      </c>
      <c r="AJ50" s="107">
        <v>0</v>
      </c>
      <c r="AK50" s="107">
        <v>0</v>
      </c>
      <c r="AL50" s="107">
        <v>772.2000000000015</v>
      </c>
      <c r="AM50" s="1"/>
    </row>
    <row r="51" spans="1:39" ht="27" customHeight="1">
      <c r="A51" s="43">
        <v>31</v>
      </c>
      <c r="B51" s="106" t="s">
        <v>65</v>
      </c>
      <c r="C51" s="93">
        <v>0</v>
      </c>
      <c r="D51" s="72">
        <f t="shared" si="0"/>
        <v>30083.6</v>
      </c>
      <c r="E51" s="72">
        <f t="shared" si="1"/>
        <v>30083.6</v>
      </c>
      <c r="F51" s="72">
        <f t="shared" si="2"/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1334</v>
      </c>
      <c r="N51" s="93">
        <v>1334</v>
      </c>
      <c r="O51" s="93">
        <v>0</v>
      </c>
      <c r="P51" s="93">
        <v>28749.6</v>
      </c>
      <c r="Q51" s="93">
        <v>28749.6</v>
      </c>
      <c r="R51" s="93">
        <v>0</v>
      </c>
      <c r="S51" s="93">
        <v>0</v>
      </c>
      <c r="T51" s="93">
        <v>0</v>
      </c>
      <c r="U51" s="93">
        <v>0</v>
      </c>
      <c r="V51" s="72">
        <f t="shared" si="3"/>
        <v>30083.600000000002</v>
      </c>
      <c r="W51" s="72">
        <f t="shared" si="4"/>
        <v>29138.500000000004</v>
      </c>
      <c r="X51" s="72">
        <f t="shared" si="5"/>
        <v>945.0999999999985</v>
      </c>
      <c r="Y51" s="93">
        <v>26217.9</v>
      </c>
      <c r="Z51" s="93">
        <v>25844.600000000002</v>
      </c>
      <c r="AA51" s="93">
        <v>373.2999999999993</v>
      </c>
      <c r="AB51" s="93">
        <v>2531.7</v>
      </c>
      <c r="AC51" s="93">
        <v>1959.8999999999999</v>
      </c>
      <c r="AD51" s="93">
        <v>571.8</v>
      </c>
      <c r="AE51" s="93">
        <v>1334</v>
      </c>
      <c r="AF51" s="93">
        <v>1334</v>
      </c>
      <c r="AG51" s="93">
        <v>0</v>
      </c>
      <c r="AH51" s="93">
        <v>0</v>
      </c>
      <c r="AI51" s="93">
        <v>0</v>
      </c>
      <c r="AJ51" s="93">
        <v>0</v>
      </c>
      <c r="AK51" s="93">
        <v>0</v>
      </c>
      <c r="AL51" s="93">
        <v>945.0999999999985</v>
      </c>
      <c r="AM51" s="93" t="e">
        <f>#REF!+#REF!</f>
        <v>#REF!</v>
      </c>
    </row>
    <row r="52" spans="1:38" ht="18.75" customHeight="1">
      <c r="A52" s="55">
        <v>32</v>
      </c>
      <c r="B52" s="106" t="s">
        <v>66</v>
      </c>
      <c r="C52" s="93">
        <v>368.9</v>
      </c>
      <c r="D52" s="72">
        <f t="shared" si="0"/>
        <v>23443.5</v>
      </c>
      <c r="E52" s="72">
        <f t="shared" si="1"/>
        <v>23443.5</v>
      </c>
      <c r="F52" s="72">
        <f t="shared" si="2"/>
        <v>0</v>
      </c>
      <c r="G52" s="72">
        <v>0</v>
      </c>
      <c r="H52" s="72">
        <v>0</v>
      </c>
      <c r="I52" s="72">
        <v>0</v>
      </c>
      <c r="J52" s="102"/>
      <c r="K52" s="72"/>
      <c r="L52" s="72">
        <v>0</v>
      </c>
      <c r="M52" s="119">
        <v>0</v>
      </c>
      <c r="N52" s="120"/>
      <c r="O52" s="72">
        <v>0</v>
      </c>
      <c r="P52" s="97">
        <v>23122.7</v>
      </c>
      <c r="Q52" s="102">
        <v>23122.7</v>
      </c>
      <c r="R52" s="72">
        <v>0</v>
      </c>
      <c r="S52" s="66">
        <v>320.8</v>
      </c>
      <c r="T52" s="74">
        <v>320.8</v>
      </c>
      <c r="U52" s="72">
        <v>0</v>
      </c>
      <c r="V52" s="72">
        <f t="shared" si="3"/>
        <v>23812.4</v>
      </c>
      <c r="W52" s="72">
        <f t="shared" si="4"/>
        <v>22971.3</v>
      </c>
      <c r="X52" s="72">
        <f t="shared" si="5"/>
        <v>841.1000000000022</v>
      </c>
      <c r="Y52" s="118">
        <v>21706</v>
      </c>
      <c r="Z52" s="94">
        <v>21059.2</v>
      </c>
      <c r="AA52" s="72">
        <v>646.7999999999993</v>
      </c>
      <c r="AB52" s="70">
        <v>2106.4</v>
      </c>
      <c r="AC52" s="70">
        <v>1912.1</v>
      </c>
      <c r="AD52" s="72">
        <v>194.30000000000018</v>
      </c>
      <c r="AE52" s="70"/>
      <c r="AF52" s="66"/>
      <c r="AG52" s="72">
        <v>0</v>
      </c>
      <c r="AH52" s="70">
        <v>0</v>
      </c>
      <c r="AI52" s="73"/>
      <c r="AJ52" s="72">
        <v>0</v>
      </c>
      <c r="AK52" s="72">
        <v>0</v>
      </c>
      <c r="AL52" s="72">
        <v>841.1000000000022</v>
      </c>
    </row>
    <row r="53" spans="1:38" ht="18.75" customHeight="1">
      <c r="A53" s="43">
        <v>33</v>
      </c>
      <c r="B53" s="106" t="s">
        <v>67</v>
      </c>
      <c r="C53" s="93">
        <v>779.4</v>
      </c>
      <c r="D53" s="72">
        <f t="shared" si="0"/>
        <v>26628.9</v>
      </c>
      <c r="E53" s="72">
        <f t="shared" si="1"/>
        <v>26628.9</v>
      </c>
      <c r="F53" s="72">
        <f t="shared" si="2"/>
        <v>0</v>
      </c>
      <c r="G53" s="72">
        <v>0</v>
      </c>
      <c r="H53" s="72">
        <v>0</v>
      </c>
      <c r="I53" s="72">
        <v>0</v>
      </c>
      <c r="J53" s="102"/>
      <c r="K53" s="72"/>
      <c r="L53" s="72">
        <v>0</v>
      </c>
      <c r="M53" s="119">
        <v>0</v>
      </c>
      <c r="N53" s="120"/>
      <c r="O53" s="72">
        <v>0</v>
      </c>
      <c r="P53" s="97">
        <v>26628.9</v>
      </c>
      <c r="Q53" s="120">
        <v>26628.9</v>
      </c>
      <c r="R53" s="72">
        <v>0</v>
      </c>
      <c r="S53" s="66"/>
      <c r="T53" s="74"/>
      <c r="U53" s="72">
        <v>0</v>
      </c>
      <c r="V53" s="72">
        <f t="shared" si="3"/>
        <v>27408.3</v>
      </c>
      <c r="W53" s="72">
        <f t="shared" si="4"/>
        <v>26491.2</v>
      </c>
      <c r="X53" s="72">
        <f t="shared" si="5"/>
        <v>917.0999999999985</v>
      </c>
      <c r="Y53" s="118">
        <v>24900</v>
      </c>
      <c r="Z53" s="94">
        <v>24847.3</v>
      </c>
      <c r="AA53" s="72">
        <v>52.70000000000073</v>
      </c>
      <c r="AB53" s="70">
        <v>2508.3</v>
      </c>
      <c r="AC53" s="70">
        <v>1643.9</v>
      </c>
      <c r="AD53" s="72">
        <v>864.4000000000001</v>
      </c>
      <c r="AE53" s="70"/>
      <c r="AF53" s="122"/>
      <c r="AG53" s="72">
        <v>0</v>
      </c>
      <c r="AH53" s="70"/>
      <c r="AI53" s="73"/>
      <c r="AJ53" s="72">
        <v>0</v>
      </c>
      <c r="AK53" s="72">
        <v>0</v>
      </c>
      <c r="AL53" s="72">
        <v>917.1000000000022</v>
      </c>
    </row>
    <row r="54" spans="1:38" ht="19.5" customHeight="1">
      <c r="A54" s="55">
        <v>34</v>
      </c>
      <c r="B54" s="106" t="s">
        <v>68</v>
      </c>
      <c r="C54" s="93">
        <v>316.1</v>
      </c>
      <c r="D54" s="72">
        <f t="shared" si="0"/>
        <v>25613.1</v>
      </c>
      <c r="E54" s="72">
        <f t="shared" si="1"/>
        <v>25613.199999999997</v>
      </c>
      <c r="F54" s="72">
        <f t="shared" si="2"/>
        <v>-0.09999999999854481</v>
      </c>
      <c r="G54" s="72">
        <v>0</v>
      </c>
      <c r="H54" s="72">
        <v>0</v>
      </c>
      <c r="I54" s="72">
        <v>0</v>
      </c>
      <c r="J54" s="102"/>
      <c r="K54" s="72"/>
      <c r="L54" s="72">
        <v>0</v>
      </c>
      <c r="M54" s="119">
        <v>0</v>
      </c>
      <c r="N54" s="93"/>
      <c r="O54" s="72">
        <v>0</v>
      </c>
      <c r="P54" s="97">
        <v>25613.1</v>
      </c>
      <c r="Q54" s="93">
        <v>25613.1</v>
      </c>
      <c r="R54" s="72">
        <v>0</v>
      </c>
      <c r="S54" s="66"/>
      <c r="T54" s="76">
        <v>0.1</v>
      </c>
      <c r="U54" s="72">
        <v>-0.1</v>
      </c>
      <c r="V54" s="72">
        <f t="shared" si="3"/>
        <v>25929.2</v>
      </c>
      <c r="W54" s="72">
        <f t="shared" si="4"/>
        <v>25904.1</v>
      </c>
      <c r="X54" s="72">
        <f t="shared" si="5"/>
        <v>25.100000000002183</v>
      </c>
      <c r="Y54" s="70">
        <v>23730</v>
      </c>
      <c r="Z54" s="125">
        <v>23720.6</v>
      </c>
      <c r="AA54" s="72">
        <v>9.400000000001455</v>
      </c>
      <c r="AB54" s="70">
        <v>2199.2</v>
      </c>
      <c r="AC54" s="76">
        <v>2183.5</v>
      </c>
      <c r="AD54" s="72">
        <v>15.699999999999818</v>
      </c>
      <c r="AE54" s="70"/>
      <c r="AF54" s="76"/>
      <c r="AG54" s="72">
        <v>0</v>
      </c>
      <c r="AH54" s="70"/>
      <c r="AI54" s="66"/>
      <c r="AJ54" s="72">
        <v>0</v>
      </c>
      <c r="AK54" s="72">
        <v>0</v>
      </c>
      <c r="AL54" s="72">
        <v>25.19999999999709</v>
      </c>
    </row>
    <row r="55" spans="1:38" ht="19.5" customHeight="1">
      <c r="A55" s="43">
        <v>35</v>
      </c>
      <c r="B55" s="106" t="s">
        <v>69</v>
      </c>
      <c r="C55" s="93">
        <v>103.5</v>
      </c>
      <c r="D55" s="72">
        <f t="shared" si="0"/>
        <v>48207.799999999996</v>
      </c>
      <c r="E55" s="72">
        <f t="shared" si="1"/>
        <v>48249.899999999994</v>
      </c>
      <c r="F55" s="72">
        <f t="shared" si="2"/>
        <v>-42.099999999998545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358.7</v>
      </c>
      <c r="N55" s="93">
        <v>358.7</v>
      </c>
      <c r="O55" s="93">
        <v>0</v>
      </c>
      <c r="P55" s="93">
        <v>47849.1</v>
      </c>
      <c r="Q55" s="93">
        <v>47849.1</v>
      </c>
      <c r="R55" s="93">
        <v>0</v>
      </c>
      <c r="S55" s="93">
        <v>0</v>
      </c>
      <c r="T55" s="93">
        <v>42.1</v>
      </c>
      <c r="U55" s="93">
        <v>-42.1</v>
      </c>
      <c r="V55" s="72">
        <f t="shared" si="3"/>
        <v>48311.3</v>
      </c>
      <c r="W55" s="72">
        <f t="shared" si="4"/>
        <v>48091.90000000001</v>
      </c>
      <c r="X55" s="72">
        <f t="shared" si="5"/>
        <v>219.39999999999418</v>
      </c>
      <c r="Y55" s="93">
        <v>41715</v>
      </c>
      <c r="Z55" s="93">
        <v>41649.700000000004</v>
      </c>
      <c r="AA55" s="93">
        <v>65.299999999997</v>
      </c>
      <c r="AB55" s="93">
        <v>6596.3</v>
      </c>
      <c r="AC55" s="93">
        <v>6442.200000000001</v>
      </c>
      <c r="AD55" s="93">
        <v>154.10000000000014</v>
      </c>
      <c r="AE55" s="93">
        <v>0</v>
      </c>
      <c r="AF55" s="93">
        <v>0</v>
      </c>
      <c r="AG55" s="93">
        <v>0</v>
      </c>
      <c r="AH55" s="93">
        <v>0</v>
      </c>
      <c r="AI55" s="93">
        <v>0</v>
      </c>
      <c r="AJ55" s="93">
        <v>0</v>
      </c>
      <c r="AK55" s="93">
        <v>0</v>
      </c>
      <c r="AL55" s="72">
        <v>261.49999999998545</v>
      </c>
    </row>
    <row r="56" spans="1:39" ht="19.5" customHeight="1">
      <c r="A56" s="55">
        <v>36</v>
      </c>
      <c r="B56" s="106" t="s">
        <v>70</v>
      </c>
      <c r="C56" s="93">
        <v>2250.7</v>
      </c>
      <c r="D56" s="72">
        <f t="shared" si="0"/>
        <v>17625.600000000002</v>
      </c>
      <c r="E56" s="72">
        <f t="shared" si="1"/>
        <v>17625.7</v>
      </c>
      <c r="F56" s="72">
        <f t="shared" si="2"/>
        <v>-0.09999999999854481</v>
      </c>
      <c r="G56" s="72">
        <v>0</v>
      </c>
      <c r="H56" s="72">
        <v>0</v>
      </c>
      <c r="I56" s="72">
        <v>0</v>
      </c>
      <c r="J56" s="101"/>
      <c r="K56" s="72"/>
      <c r="L56" s="72">
        <v>0</v>
      </c>
      <c r="M56" s="97">
        <v>1429.9</v>
      </c>
      <c r="N56" s="97">
        <v>1429.9</v>
      </c>
      <c r="O56" s="72">
        <v>0</v>
      </c>
      <c r="P56" s="75">
        <v>16195.7</v>
      </c>
      <c r="Q56" s="75">
        <v>16195.7</v>
      </c>
      <c r="R56" s="72">
        <v>0</v>
      </c>
      <c r="S56" s="68"/>
      <c r="T56" s="67">
        <v>0.1</v>
      </c>
      <c r="U56" s="72">
        <v>-0.1</v>
      </c>
      <c r="V56" s="72">
        <f t="shared" si="3"/>
        <v>19876.300000000003</v>
      </c>
      <c r="W56" s="72">
        <f t="shared" si="4"/>
        <v>18121.100000000002</v>
      </c>
      <c r="X56" s="72">
        <f t="shared" si="5"/>
        <v>1755.2000000000007</v>
      </c>
      <c r="Y56" s="71">
        <v>16000</v>
      </c>
      <c r="Z56" s="85">
        <v>15880</v>
      </c>
      <c r="AA56" s="72">
        <v>120</v>
      </c>
      <c r="AB56" s="71">
        <v>2446.4</v>
      </c>
      <c r="AC56" s="86">
        <v>811.2</v>
      </c>
      <c r="AD56" s="72">
        <v>1635.2</v>
      </c>
      <c r="AE56" s="71">
        <v>1429.9</v>
      </c>
      <c r="AF56" s="86">
        <v>1429.9</v>
      </c>
      <c r="AG56" s="72">
        <v>0</v>
      </c>
      <c r="AH56" s="71"/>
      <c r="AI56" s="66"/>
      <c r="AJ56" s="72">
        <v>0</v>
      </c>
      <c r="AK56" s="72">
        <v>0</v>
      </c>
      <c r="AL56" s="72">
        <v>1755.2999999999993</v>
      </c>
      <c r="AM56" s="50"/>
    </row>
    <row r="57" spans="1:39" ht="21.75" customHeight="1">
      <c r="A57" s="43">
        <v>37</v>
      </c>
      <c r="B57" s="106" t="s">
        <v>71</v>
      </c>
      <c r="C57" s="93">
        <v>1400.4</v>
      </c>
      <c r="D57" s="72">
        <f aca="true" t="shared" si="6" ref="D57:D65">G57+J57+M57+P57+S57</f>
        <v>36370</v>
      </c>
      <c r="E57" s="72">
        <f aca="true" t="shared" si="7" ref="E57:E65">H57+K57+N57+Q57+T57</f>
        <v>36370</v>
      </c>
      <c r="F57" s="72">
        <f aca="true" t="shared" si="8" ref="F57:F65">D57-E57</f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1072.5</v>
      </c>
      <c r="N57" s="93">
        <v>1072.5</v>
      </c>
      <c r="O57" s="93">
        <v>0</v>
      </c>
      <c r="P57" s="93">
        <v>35297.5</v>
      </c>
      <c r="Q57" s="93">
        <v>35297.5</v>
      </c>
      <c r="R57" s="93">
        <v>0</v>
      </c>
      <c r="S57" s="93">
        <v>0</v>
      </c>
      <c r="T57" s="93">
        <v>0</v>
      </c>
      <c r="U57" s="93">
        <v>0</v>
      </c>
      <c r="V57" s="72">
        <f t="shared" si="3"/>
        <v>37770.4</v>
      </c>
      <c r="W57" s="72">
        <f t="shared" si="4"/>
        <v>35620.299999999996</v>
      </c>
      <c r="X57" s="72">
        <f t="shared" si="5"/>
        <v>2150.100000000006</v>
      </c>
      <c r="Y57" s="93">
        <v>31891.2</v>
      </c>
      <c r="Z57" s="93">
        <v>31624.6</v>
      </c>
      <c r="AA57" s="93">
        <v>266.6</v>
      </c>
      <c r="AB57" s="93">
        <v>4806.7</v>
      </c>
      <c r="AC57" s="93">
        <v>2923.2000000000003</v>
      </c>
      <c r="AD57" s="93">
        <v>1883.5</v>
      </c>
      <c r="AE57" s="93">
        <v>1072.5</v>
      </c>
      <c r="AF57" s="93">
        <v>1072.5</v>
      </c>
      <c r="AG57" s="93">
        <v>0</v>
      </c>
      <c r="AH57" s="93">
        <v>0</v>
      </c>
      <c r="AI57" s="93">
        <v>0</v>
      </c>
      <c r="AJ57" s="93">
        <v>0</v>
      </c>
      <c r="AK57" s="93">
        <v>0</v>
      </c>
      <c r="AL57" s="93">
        <v>2150.0999999999985</v>
      </c>
      <c r="AM57" s="50"/>
    </row>
    <row r="58" spans="1:39" s="50" customFormat="1" ht="24" customHeight="1">
      <c r="A58" s="55">
        <v>38</v>
      </c>
      <c r="B58" s="105" t="s">
        <v>34</v>
      </c>
      <c r="C58" s="108">
        <v>28.4</v>
      </c>
      <c r="D58" s="72">
        <f t="shared" si="6"/>
        <v>22744.6</v>
      </c>
      <c r="E58" s="72">
        <f t="shared" si="7"/>
        <v>22744.6</v>
      </c>
      <c r="F58" s="72">
        <f t="shared" si="8"/>
        <v>0</v>
      </c>
      <c r="G58" s="93">
        <v>0</v>
      </c>
      <c r="H58" s="93">
        <v>0</v>
      </c>
      <c r="I58" s="72">
        <v>0</v>
      </c>
      <c r="J58" s="101"/>
      <c r="K58" s="113"/>
      <c r="L58" s="72">
        <v>0</v>
      </c>
      <c r="M58" s="108">
        <v>0</v>
      </c>
      <c r="N58" s="108"/>
      <c r="O58" s="72">
        <v>0</v>
      </c>
      <c r="P58" s="97">
        <v>22744.6</v>
      </c>
      <c r="Q58" s="75">
        <v>22744.5</v>
      </c>
      <c r="R58" s="72">
        <v>0.09999999999854481</v>
      </c>
      <c r="S58" s="68"/>
      <c r="T58" s="80">
        <v>0.1</v>
      </c>
      <c r="U58" s="72">
        <v>-0.1</v>
      </c>
      <c r="V58" s="72">
        <f t="shared" si="3"/>
        <v>22773</v>
      </c>
      <c r="W58" s="72">
        <f t="shared" si="4"/>
        <v>21953.899999999998</v>
      </c>
      <c r="X58" s="72">
        <f t="shared" si="5"/>
        <v>819.1000000000022</v>
      </c>
      <c r="Y58" s="89">
        <v>20748.5</v>
      </c>
      <c r="Z58" s="87">
        <v>20705.8</v>
      </c>
      <c r="AA58" s="72">
        <v>42.70000000000073</v>
      </c>
      <c r="AB58" s="71">
        <v>2024.5</v>
      </c>
      <c r="AC58" s="80">
        <v>1248.1</v>
      </c>
      <c r="AD58" s="72">
        <v>776.4000000000001</v>
      </c>
      <c r="AE58" s="71"/>
      <c r="AF58" s="88"/>
      <c r="AG58" s="72">
        <v>0</v>
      </c>
      <c r="AH58" s="71"/>
      <c r="AI58" s="84"/>
      <c r="AJ58" s="72">
        <v>0</v>
      </c>
      <c r="AK58" s="72">
        <v>0</v>
      </c>
      <c r="AL58" s="72">
        <v>819.1000000000022</v>
      </c>
      <c r="AM58" s="1"/>
    </row>
    <row r="59" spans="1:39" ht="21" customHeight="1">
      <c r="A59" s="43">
        <v>39</v>
      </c>
      <c r="B59" s="106" t="s">
        <v>72</v>
      </c>
      <c r="C59" s="93">
        <v>433.9</v>
      </c>
      <c r="D59" s="72">
        <f t="shared" si="6"/>
        <v>34713.6</v>
      </c>
      <c r="E59" s="72">
        <f t="shared" si="7"/>
        <v>34716.9</v>
      </c>
      <c r="F59" s="72">
        <f t="shared" si="8"/>
        <v>-3.3000000000029104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125.6</v>
      </c>
      <c r="N59" s="93">
        <v>125.6</v>
      </c>
      <c r="O59" s="93">
        <v>0</v>
      </c>
      <c r="P59" s="93">
        <v>34588</v>
      </c>
      <c r="Q59" s="93">
        <v>34588</v>
      </c>
      <c r="R59" s="93">
        <v>0</v>
      </c>
      <c r="S59" s="93">
        <v>0</v>
      </c>
      <c r="T59" s="93">
        <v>3.3</v>
      </c>
      <c r="U59" s="93">
        <v>-3.3</v>
      </c>
      <c r="V59" s="72">
        <f t="shared" si="3"/>
        <v>35147.5</v>
      </c>
      <c r="W59" s="72">
        <f t="shared" si="4"/>
        <v>34884.3</v>
      </c>
      <c r="X59" s="72">
        <f t="shared" si="5"/>
        <v>263.1999999999971</v>
      </c>
      <c r="Y59" s="93">
        <v>32334.8</v>
      </c>
      <c r="Z59" s="93">
        <v>32556.2</v>
      </c>
      <c r="AA59" s="93">
        <v>-221.40000000000066</v>
      </c>
      <c r="AB59" s="93">
        <v>2812.7</v>
      </c>
      <c r="AC59" s="93">
        <v>2328.1</v>
      </c>
      <c r="AD59" s="93">
        <v>484.5999999999998</v>
      </c>
      <c r="AE59" s="93">
        <v>0</v>
      </c>
      <c r="AF59" s="93">
        <v>0</v>
      </c>
      <c r="AG59" s="93">
        <v>0</v>
      </c>
      <c r="AH59" s="93">
        <v>0</v>
      </c>
      <c r="AI59" s="93">
        <v>0</v>
      </c>
      <c r="AJ59" s="93">
        <v>0</v>
      </c>
      <c r="AK59" s="93">
        <v>0</v>
      </c>
      <c r="AL59" s="93">
        <v>266.5000000000059</v>
      </c>
      <c r="AM59" s="50"/>
    </row>
    <row r="60" spans="1:39" s="50" customFormat="1" ht="29.25" customHeight="1">
      <c r="A60" s="55">
        <v>40</v>
      </c>
      <c r="B60" s="106" t="s">
        <v>73</v>
      </c>
      <c r="C60" s="93">
        <v>1277.8999999999999</v>
      </c>
      <c r="D60" s="72">
        <f t="shared" si="6"/>
        <v>35296.2</v>
      </c>
      <c r="E60" s="72">
        <f t="shared" si="7"/>
        <v>35296.2</v>
      </c>
      <c r="F60" s="72">
        <f t="shared" si="8"/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1082.1</v>
      </c>
      <c r="N60" s="93">
        <v>1082.1</v>
      </c>
      <c r="O60" s="93">
        <v>0</v>
      </c>
      <c r="P60" s="93">
        <v>34214.1</v>
      </c>
      <c r="Q60" s="93">
        <v>34214.1</v>
      </c>
      <c r="R60" s="93">
        <v>0</v>
      </c>
      <c r="S60" s="93">
        <v>0</v>
      </c>
      <c r="T60" s="93">
        <v>0</v>
      </c>
      <c r="U60" s="93">
        <v>0</v>
      </c>
      <c r="V60" s="72">
        <f t="shared" si="3"/>
        <v>36574.1</v>
      </c>
      <c r="W60" s="72">
        <f t="shared" si="4"/>
        <v>35599.9</v>
      </c>
      <c r="X60" s="72">
        <f t="shared" si="5"/>
        <v>974.1999999999971</v>
      </c>
      <c r="Y60" s="93">
        <v>33706.5</v>
      </c>
      <c r="Z60" s="93">
        <v>33090.3</v>
      </c>
      <c r="AA60" s="93">
        <v>616.2000000000007</v>
      </c>
      <c r="AB60" s="93">
        <v>1785.5</v>
      </c>
      <c r="AC60" s="93">
        <v>1427.5</v>
      </c>
      <c r="AD60" s="93">
        <v>357.9999999999998</v>
      </c>
      <c r="AE60" s="93">
        <v>1082.1</v>
      </c>
      <c r="AF60" s="93">
        <v>1082.1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974.2000000000014</v>
      </c>
      <c r="AM60" s="131"/>
    </row>
    <row r="61" spans="1:39" ht="18.75" customHeight="1">
      <c r="A61" s="43">
        <v>41</v>
      </c>
      <c r="B61" s="106" t="s">
        <v>74</v>
      </c>
      <c r="C61" s="93">
        <v>1379.2</v>
      </c>
      <c r="D61" s="72">
        <f t="shared" si="6"/>
        <v>17638.6</v>
      </c>
      <c r="E61" s="72">
        <f t="shared" si="7"/>
        <v>17638.6</v>
      </c>
      <c r="F61" s="72">
        <f t="shared" si="8"/>
        <v>0</v>
      </c>
      <c r="G61" s="72">
        <v>0</v>
      </c>
      <c r="H61" s="72">
        <v>0</v>
      </c>
      <c r="I61" s="72">
        <v>0</v>
      </c>
      <c r="J61" s="102"/>
      <c r="K61" s="72">
        <v>0</v>
      </c>
      <c r="L61" s="72">
        <v>0</v>
      </c>
      <c r="M61" s="93">
        <v>997.6</v>
      </c>
      <c r="N61" s="93">
        <v>997.6</v>
      </c>
      <c r="O61" s="72">
        <v>0</v>
      </c>
      <c r="P61" s="121">
        <v>16641</v>
      </c>
      <c r="Q61" s="97">
        <v>16641</v>
      </c>
      <c r="R61" s="72">
        <v>0</v>
      </c>
      <c r="S61" s="123"/>
      <c r="T61" s="76"/>
      <c r="U61" s="72">
        <v>0</v>
      </c>
      <c r="V61" s="72">
        <f t="shared" si="3"/>
        <v>19017.8</v>
      </c>
      <c r="W61" s="72">
        <f t="shared" si="4"/>
        <v>17956.199999999997</v>
      </c>
      <c r="X61" s="72">
        <f t="shared" si="5"/>
        <v>1061.6000000000022</v>
      </c>
      <c r="Y61" s="130">
        <v>16290</v>
      </c>
      <c r="Z61" s="76">
        <v>15424</v>
      </c>
      <c r="AA61" s="72">
        <v>866</v>
      </c>
      <c r="AB61" s="70">
        <v>1730.2</v>
      </c>
      <c r="AC61" s="70">
        <v>1534.6</v>
      </c>
      <c r="AD61" s="72">
        <v>195.60000000000014</v>
      </c>
      <c r="AE61" s="70">
        <v>997.6</v>
      </c>
      <c r="AF61" s="76">
        <v>997.6</v>
      </c>
      <c r="AG61" s="72">
        <v>0</v>
      </c>
      <c r="AH61" s="66">
        <v>0</v>
      </c>
      <c r="AI61" s="70">
        <v>0</v>
      </c>
      <c r="AJ61" s="72">
        <v>0</v>
      </c>
      <c r="AK61" s="72">
        <v>0</v>
      </c>
      <c r="AL61" s="72">
        <v>1061.6000000000022</v>
      </c>
      <c r="AM61" s="58"/>
    </row>
    <row r="62" spans="1:39" s="50" customFormat="1" ht="18.75" customHeight="1">
      <c r="A62" s="55">
        <v>42</v>
      </c>
      <c r="B62" s="106" t="s">
        <v>75</v>
      </c>
      <c r="C62" s="114">
        <v>3784.4</v>
      </c>
      <c r="D62" s="72">
        <f t="shared" si="6"/>
        <v>16538.9</v>
      </c>
      <c r="E62" s="72">
        <f t="shared" si="7"/>
        <v>16538.9</v>
      </c>
      <c r="F62" s="72">
        <f t="shared" si="8"/>
        <v>0</v>
      </c>
      <c r="G62" s="98">
        <v>0</v>
      </c>
      <c r="H62" s="98">
        <v>0</v>
      </c>
      <c r="I62" s="72">
        <v>0</v>
      </c>
      <c r="J62" s="101"/>
      <c r="K62" s="98">
        <v>0</v>
      </c>
      <c r="L62" s="72">
        <v>0</v>
      </c>
      <c r="M62" s="114">
        <v>0</v>
      </c>
      <c r="N62" s="114"/>
      <c r="O62" s="72">
        <v>0</v>
      </c>
      <c r="P62" s="121">
        <v>16538.9</v>
      </c>
      <c r="Q62" s="121">
        <v>16538.9</v>
      </c>
      <c r="R62" s="72">
        <v>0</v>
      </c>
      <c r="S62" s="90"/>
      <c r="T62" s="91"/>
      <c r="U62" s="72">
        <v>0</v>
      </c>
      <c r="V62" s="72">
        <f t="shared" si="3"/>
        <v>20323.3</v>
      </c>
      <c r="W62" s="72">
        <f t="shared" si="4"/>
        <v>16988.1</v>
      </c>
      <c r="X62" s="72">
        <f t="shared" si="5"/>
        <v>3335.2000000000007</v>
      </c>
      <c r="Y62" s="79">
        <v>16903</v>
      </c>
      <c r="Z62" s="92">
        <v>16436.1</v>
      </c>
      <c r="AA62" s="72">
        <v>466.90000000000146</v>
      </c>
      <c r="AB62" s="71">
        <v>3420.3</v>
      </c>
      <c r="AC62" s="91">
        <v>552</v>
      </c>
      <c r="AD62" s="72">
        <v>2868.3</v>
      </c>
      <c r="AE62" s="71"/>
      <c r="AF62" s="91"/>
      <c r="AG62" s="72">
        <v>0</v>
      </c>
      <c r="AH62" s="71"/>
      <c r="AI62" s="68">
        <v>0</v>
      </c>
      <c r="AJ62" s="72">
        <v>0</v>
      </c>
      <c r="AK62" s="72">
        <v>0</v>
      </c>
      <c r="AL62" s="72">
        <v>3335.2000000000044</v>
      </c>
      <c r="AM62" s="59"/>
    </row>
    <row r="63" spans="1:39" s="50" customFormat="1" ht="21" customHeight="1">
      <c r="A63" s="43">
        <v>43</v>
      </c>
      <c r="B63" s="106" t="s">
        <v>76</v>
      </c>
      <c r="C63" s="93">
        <v>5241.8</v>
      </c>
      <c r="D63" s="72">
        <f t="shared" si="6"/>
        <v>52662.299999999996</v>
      </c>
      <c r="E63" s="72">
        <f t="shared" si="7"/>
        <v>52761.399999999994</v>
      </c>
      <c r="F63" s="72">
        <f t="shared" si="8"/>
        <v>-99.09999999999854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4488.6</v>
      </c>
      <c r="N63" s="93">
        <v>4488.6</v>
      </c>
      <c r="O63" s="93">
        <v>0</v>
      </c>
      <c r="P63" s="93">
        <v>48073.7</v>
      </c>
      <c r="Q63" s="93">
        <v>48073.6</v>
      </c>
      <c r="R63" s="93">
        <v>0.09999999999854481</v>
      </c>
      <c r="S63" s="93">
        <v>100</v>
      </c>
      <c r="T63" s="93">
        <v>199.2</v>
      </c>
      <c r="U63" s="93">
        <v>-99.19999999999999</v>
      </c>
      <c r="V63" s="72">
        <f t="shared" si="3"/>
        <v>57904.1</v>
      </c>
      <c r="W63" s="72">
        <f t="shared" si="4"/>
        <v>52371.299999999996</v>
      </c>
      <c r="X63" s="72">
        <f t="shared" si="5"/>
        <v>5532.800000000003</v>
      </c>
      <c r="Y63" s="93">
        <v>39932.2</v>
      </c>
      <c r="Z63" s="93">
        <v>39437.799999999996</v>
      </c>
      <c r="AA63" s="93">
        <v>494.40000000000236</v>
      </c>
      <c r="AB63" s="93">
        <v>14320.300000000001</v>
      </c>
      <c r="AC63" s="93">
        <v>9281.900000000001</v>
      </c>
      <c r="AD63" s="93">
        <v>5038.400000000001</v>
      </c>
      <c r="AE63" s="93">
        <v>3651.6</v>
      </c>
      <c r="AF63" s="93">
        <v>3651.6</v>
      </c>
      <c r="AG63" s="93">
        <v>0</v>
      </c>
      <c r="AH63" s="93">
        <v>0</v>
      </c>
      <c r="AI63" s="93">
        <v>0</v>
      </c>
      <c r="AJ63" s="93">
        <v>0</v>
      </c>
      <c r="AK63" s="93">
        <v>0</v>
      </c>
      <c r="AL63" s="93">
        <v>5631.899999999996</v>
      </c>
      <c r="AM63" s="59"/>
    </row>
    <row r="64" spans="1:39" s="50" customFormat="1" ht="21" customHeight="1">
      <c r="A64" s="55">
        <v>44</v>
      </c>
      <c r="B64" s="106" t="s">
        <v>77</v>
      </c>
      <c r="C64" s="115">
        <v>1943.8</v>
      </c>
      <c r="D64" s="72">
        <f t="shared" si="6"/>
        <v>64998</v>
      </c>
      <c r="E64" s="72">
        <f t="shared" si="7"/>
        <v>65104.9</v>
      </c>
      <c r="F64" s="72">
        <f t="shared" si="8"/>
        <v>-106.90000000000146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3152.2</v>
      </c>
      <c r="N64" s="115">
        <v>3152.2</v>
      </c>
      <c r="O64" s="115">
        <v>0</v>
      </c>
      <c r="P64" s="115">
        <v>61845.8</v>
      </c>
      <c r="Q64" s="115">
        <v>61845.8</v>
      </c>
      <c r="R64" s="115">
        <v>0</v>
      </c>
      <c r="S64" s="115">
        <v>0</v>
      </c>
      <c r="T64" s="115">
        <v>106.9</v>
      </c>
      <c r="U64" s="115">
        <v>-106.9</v>
      </c>
      <c r="V64" s="72">
        <f t="shared" si="3"/>
        <v>66941.8</v>
      </c>
      <c r="W64" s="72">
        <f t="shared" si="4"/>
        <v>62842.600000000006</v>
      </c>
      <c r="X64" s="72">
        <f t="shared" si="5"/>
        <v>4099.199999999997</v>
      </c>
      <c r="Y64" s="115">
        <v>49732.200000000004</v>
      </c>
      <c r="Z64" s="115">
        <v>48646.100000000006</v>
      </c>
      <c r="AA64" s="115">
        <v>1086.1000000000004</v>
      </c>
      <c r="AB64" s="115">
        <v>14175.1</v>
      </c>
      <c r="AC64" s="115">
        <v>11162</v>
      </c>
      <c r="AD64" s="115">
        <v>3013.1000000000004</v>
      </c>
      <c r="AE64" s="115">
        <v>3034.5</v>
      </c>
      <c r="AF64" s="115">
        <v>3034.5</v>
      </c>
      <c r="AG64" s="115">
        <v>0</v>
      </c>
      <c r="AH64" s="115">
        <v>0</v>
      </c>
      <c r="AI64" s="115">
        <v>0</v>
      </c>
      <c r="AJ64" s="115">
        <v>0</v>
      </c>
      <c r="AK64" s="115">
        <v>0</v>
      </c>
      <c r="AL64" s="115">
        <v>4206.100000000003</v>
      </c>
      <c r="AM64" s="1"/>
    </row>
    <row r="65" spans="1:38" ht="16.5" customHeight="1">
      <c r="A65" s="43">
        <v>45</v>
      </c>
      <c r="B65" s="116" t="s">
        <v>78</v>
      </c>
      <c r="C65" s="97">
        <v>1371.8</v>
      </c>
      <c r="D65" s="72">
        <f t="shared" si="6"/>
        <v>33574.2</v>
      </c>
      <c r="E65" s="72">
        <f t="shared" si="7"/>
        <v>33619.899999999994</v>
      </c>
      <c r="F65" s="72">
        <f t="shared" si="8"/>
        <v>-45.69999999999709</v>
      </c>
      <c r="G65" s="72"/>
      <c r="H65" s="72"/>
      <c r="I65" s="72">
        <v>0</v>
      </c>
      <c r="J65" s="124"/>
      <c r="K65" s="72"/>
      <c r="L65" s="72">
        <v>0</v>
      </c>
      <c r="M65" s="97">
        <v>300</v>
      </c>
      <c r="N65" s="97">
        <v>300</v>
      </c>
      <c r="O65" s="72">
        <v>0</v>
      </c>
      <c r="P65" s="97">
        <v>33274.2</v>
      </c>
      <c r="Q65" s="97">
        <v>33274.2</v>
      </c>
      <c r="R65" s="72">
        <v>0</v>
      </c>
      <c r="S65" s="66"/>
      <c r="T65" s="67">
        <v>45.7</v>
      </c>
      <c r="U65" s="72">
        <v>-45.7</v>
      </c>
      <c r="V65" s="72">
        <f t="shared" si="3"/>
        <v>34946</v>
      </c>
      <c r="W65" s="72">
        <f t="shared" si="4"/>
        <v>31881.2</v>
      </c>
      <c r="X65" s="72">
        <f t="shared" si="5"/>
        <v>3064.7999999999993</v>
      </c>
      <c r="Y65" s="118">
        <v>28610</v>
      </c>
      <c r="Z65" s="67">
        <v>28450.4</v>
      </c>
      <c r="AA65" s="72">
        <v>159.59999999999854</v>
      </c>
      <c r="AB65" s="70">
        <v>6336</v>
      </c>
      <c r="AC65" s="67">
        <v>3430.8</v>
      </c>
      <c r="AD65" s="72">
        <v>2905.2</v>
      </c>
      <c r="AE65" s="70"/>
      <c r="AF65" s="67"/>
      <c r="AG65" s="72">
        <v>0</v>
      </c>
      <c r="AH65" s="70">
        <v>0</v>
      </c>
      <c r="AI65" s="66"/>
      <c r="AJ65" s="72">
        <v>0</v>
      </c>
      <c r="AK65" s="72">
        <v>0</v>
      </c>
      <c r="AL65" s="72">
        <v>3110.4999999999964</v>
      </c>
    </row>
    <row r="66" spans="1:38" ht="15.75">
      <c r="A66" s="2"/>
      <c r="B66" s="61" t="s">
        <v>79</v>
      </c>
      <c r="C66" s="95">
        <f aca="true" t="shared" si="9" ref="C66:AL66">SUM(C21:C65)</f>
        <v>56781.400000000016</v>
      </c>
      <c r="D66" s="95">
        <f t="shared" si="9"/>
        <v>1737368.9000000004</v>
      </c>
      <c r="E66" s="95">
        <f t="shared" si="9"/>
        <v>1739904.8999999992</v>
      </c>
      <c r="F66" s="95">
        <f t="shared" si="9"/>
        <v>-2522.7000000000007</v>
      </c>
      <c r="G66" s="95">
        <f t="shared" si="9"/>
        <v>0</v>
      </c>
      <c r="H66" s="95">
        <f t="shared" si="9"/>
        <v>0</v>
      </c>
      <c r="I66" s="95">
        <f t="shared" si="9"/>
        <v>0</v>
      </c>
      <c r="J66" s="95">
        <f t="shared" si="9"/>
        <v>0</v>
      </c>
      <c r="K66" s="95">
        <f t="shared" si="9"/>
        <v>0</v>
      </c>
      <c r="L66" s="95">
        <f t="shared" si="9"/>
        <v>0</v>
      </c>
      <c r="M66" s="95">
        <f t="shared" si="9"/>
        <v>25031.2</v>
      </c>
      <c r="N66" s="95">
        <f t="shared" si="9"/>
        <v>25030.2</v>
      </c>
      <c r="O66" s="95">
        <f t="shared" si="9"/>
        <v>0.9999999999998863</v>
      </c>
      <c r="P66" s="95">
        <f t="shared" si="9"/>
        <v>1710410.5</v>
      </c>
      <c r="Q66" s="95">
        <f t="shared" si="9"/>
        <v>1710410.2</v>
      </c>
      <c r="R66" s="95">
        <f t="shared" si="9"/>
        <v>0.29999999999711235</v>
      </c>
      <c r="S66" s="95">
        <f t="shared" si="9"/>
        <v>1927.2</v>
      </c>
      <c r="T66" s="95">
        <f t="shared" si="9"/>
        <v>4464.5</v>
      </c>
      <c r="U66" s="95">
        <f t="shared" si="9"/>
        <v>-2402.2999999999993</v>
      </c>
      <c r="V66" s="95">
        <f t="shared" si="9"/>
        <v>1794150.2999999998</v>
      </c>
      <c r="W66" s="95">
        <f t="shared" si="9"/>
        <v>1722450.9</v>
      </c>
      <c r="X66" s="95">
        <f t="shared" si="9"/>
        <v>71699.40000000004</v>
      </c>
      <c r="Y66" s="95">
        <f t="shared" si="9"/>
        <v>1536381.2999999998</v>
      </c>
      <c r="Z66" s="95">
        <f t="shared" si="9"/>
        <v>1521976.4000000004</v>
      </c>
      <c r="AA66" s="95">
        <f t="shared" si="9"/>
        <v>15536.100000000022</v>
      </c>
      <c r="AB66" s="95">
        <f t="shared" si="9"/>
        <v>238658.59999999998</v>
      </c>
      <c r="AC66" s="95">
        <f t="shared" si="9"/>
        <v>181364.10000000003</v>
      </c>
      <c r="AD66" s="95">
        <f t="shared" si="9"/>
        <v>57294.49999999999</v>
      </c>
      <c r="AE66" s="95">
        <f t="shared" si="9"/>
        <v>19110.4</v>
      </c>
      <c r="AF66" s="95">
        <f t="shared" si="9"/>
        <v>19110.4</v>
      </c>
      <c r="AG66" s="95">
        <f t="shared" si="9"/>
        <v>0</v>
      </c>
      <c r="AH66" s="95">
        <f t="shared" si="9"/>
        <v>0</v>
      </c>
      <c r="AI66" s="95">
        <f t="shared" si="9"/>
        <v>0</v>
      </c>
      <c r="AJ66" s="95">
        <f t="shared" si="9"/>
        <v>0</v>
      </c>
      <c r="AK66" s="95">
        <f t="shared" si="9"/>
        <v>0</v>
      </c>
      <c r="AL66" s="95">
        <f t="shared" si="9"/>
        <v>74235.40000000004</v>
      </c>
    </row>
    <row r="67" spans="3:38" ht="15.75">
      <c r="C67" s="62"/>
      <c r="D67" s="62"/>
      <c r="E67" s="62"/>
      <c r="G67" s="134"/>
      <c r="H67" s="134"/>
      <c r="V67" s="62"/>
      <c r="AL67" s="62">
        <f>C66+D66-V66</f>
        <v>0</v>
      </c>
    </row>
    <row r="68" spans="4:38" ht="15.75">
      <c r="D68" s="62"/>
      <c r="E68" s="46"/>
      <c r="H68" s="47"/>
      <c r="AL68" s="62">
        <f>C66+D66+-V66</f>
        <v>0</v>
      </c>
    </row>
    <row r="69" spans="5:8" ht="15.75">
      <c r="E69" s="46"/>
      <c r="H69" s="48"/>
    </row>
    <row r="71" spans="8:9" ht="15.75">
      <c r="H71" s="53"/>
      <c r="I71" s="8"/>
    </row>
    <row r="72" spans="6:9" ht="15.75">
      <c r="F72" s="51" t="s">
        <v>35</v>
      </c>
      <c r="H72" s="1"/>
      <c r="I72" s="52" t="s">
        <v>36</v>
      </c>
    </row>
    <row r="73" spans="8:9" ht="15.75">
      <c r="H73" s="46"/>
      <c r="I73" s="48" t="s">
        <v>37</v>
      </c>
    </row>
    <row r="74" spans="8:9" ht="15.75">
      <c r="H74" s="134"/>
      <c r="I74" s="134"/>
    </row>
    <row r="75" spans="6:9" ht="15.75">
      <c r="F75" s="46" t="s">
        <v>38</v>
      </c>
      <c r="H75" s="1"/>
      <c r="I75" s="47" t="s">
        <v>36</v>
      </c>
    </row>
    <row r="76" spans="6:9" ht="15.75">
      <c r="F76" s="46"/>
      <c r="H76" s="1"/>
      <c r="I76" s="48" t="s">
        <v>37</v>
      </c>
    </row>
  </sheetData>
  <sheetProtection/>
  <mergeCells count="20">
    <mergeCell ref="Y18:AA18"/>
    <mergeCell ref="AB18:AD18"/>
    <mergeCell ref="AE18:AG18"/>
    <mergeCell ref="AH18:AJ18"/>
    <mergeCell ref="A17:A19"/>
    <mergeCell ref="B17:B19"/>
    <mergeCell ref="C17:C19"/>
    <mergeCell ref="D17:F18"/>
    <mergeCell ref="G17:U17"/>
    <mergeCell ref="V17:X18"/>
    <mergeCell ref="AM27:AQ32"/>
    <mergeCell ref="AM45:AM48"/>
    <mergeCell ref="G67:H67"/>
    <mergeCell ref="H74:I74"/>
    <mergeCell ref="Y17:AJ17"/>
    <mergeCell ref="G18:I18"/>
    <mergeCell ref="J18:L18"/>
    <mergeCell ref="M18:O18"/>
    <mergeCell ref="P18:R18"/>
    <mergeCell ref="S18:U1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vdmarz-07</cp:lastModifiedBy>
  <cp:lastPrinted>2018-04-28T00:14:39Z</cp:lastPrinted>
  <dcterms:created xsi:type="dcterms:W3CDTF">2012-10-12T11:29:17Z</dcterms:created>
  <dcterms:modified xsi:type="dcterms:W3CDTF">2019-02-25T12:29:39Z</dcterms:modified>
  <cp:category/>
  <cp:version/>
  <cp:contentType/>
  <cp:contentStatus/>
</cp:coreProperties>
</file>