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672" activeTab="0"/>
  </bookViews>
  <sheets>
    <sheet name="t17" sheetId="1" r:id="rId1"/>
    <sheet name="fondayin" sheetId="2" r:id="rId2"/>
  </sheets>
  <definedNames>
    <definedName name="_xlnm.Print_Titles" localSheetId="0">'t17'!$A:$B,'t17'!$4:$8</definedName>
  </definedNames>
  <calcPr fullCalcOnLoad="1"/>
</workbook>
</file>

<file path=xl/sharedStrings.xml><?xml version="1.0" encoding="utf-8"?>
<sst xmlns="http://schemas.openxmlformats.org/spreadsheetml/2006/main" count="198" uniqueCount="73">
  <si>
    <t xml:space="preserve">3.4 Համայնքի բյուջեի եկամուտներ ապրանքների մատակարարումից և ծառայությունների մատուցումից </t>
  </si>
  <si>
    <t>տող 1112
Հողի հարկ համայնքների վարչական տարածքներում գտնվող հողի համար</t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</si>
  <si>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</si>
  <si>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</si>
  <si>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</si>
  <si>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</si>
  <si>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</si>
  <si>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</si>
  <si>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</si>
  <si>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</si>
  <si>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</si>
  <si>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</si>
  <si>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</si>
  <si>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</si>
  <si>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</si>
  <si>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</si>
  <si>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</si>
  <si>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</si>
  <si>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</si>
  <si>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</si>
  <si>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</si>
  <si>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</si>
  <si>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</si>
  <si>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</si>
  <si>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</si>
  <si>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</si>
  <si>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</si>
  <si>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</si>
  <si>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</si>
  <si>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</si>
  <si>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</si>
  <si>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կատ. %-ը</t>
  </si>
  <si>
    <t xml:space="preserve"> Հ Ա Շ Վ Ե Տ Վ ՈՒ Թ Յ ՈՒ Ն</t>
  </si>
  <si>
    <t>այդ թվում`</t>
  </si>
  <si>
    <t xml:space="preserve">փաստ.                                                                       </t>
  </si>
  <si>
    <t>տող1256
գ) Պետական բյուջեից համայնքի վարչական բյուջեին տրամադրվող այլ դոտացիաներ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</si>
  <si>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</si>
  <si>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1120
1.2 Գույքային հարկեր այլ գույքից
այդ թվում`
Գույքահարկ փոխադրամիջոցների համար</t>
  </si>
  <si>
    <t>տող 1131
Տեղական տուրքեր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</si>
  <si>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</si>
  <si>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</si>
  <si>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</si>
  <si>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</si>
  <si>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</si>
  <si>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</si>
  <si>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</si>
  <si>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</si>
  <si>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</si>
  <si>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</si>
  <si>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</si>
  <si>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Ընդամենը գույքահարկ</t>
  </si>
  <si>
    <t>հազար դրամ</t>
  </si>
  <si>
    <t>Ընդամենը</t>
  </si>
  <si>
    <t xml:space="preserve">ծրագիր տարեկան                                                                                                                           </t>
  </si>
  <si>
    <t>Աղբահանության վճարներ</t>
  </si>
  <si>
    <t>Եղեգնաձոր</t>
  </si>
  <si>
    <t>Մալիշկա</t>
  </si>
  <si>
    <t>Զառիթափ</t>
  </si>
  <si>
    <t>Ջերմուկ</t>
  </si>
  <si>
    <t xml:space="preserve">ծրագիր 1 ամիս                                                                                                                           </t>
  </si>
  <si>
    <t xml:space="preserve">փաստ.  
Կատ.                                                                     </t>
  </si>
  <si>
    <t>Վայք*</t>
  </si>
  <si>
    <t>Արենի</t>
  </si>
  <si>
    <t>Գլաձոր</t>
  </si>
  <si>
    <t>Եղեգիս</t>
  </si>
  <si>
    <t xml:space="preserve">
ԸՆԴԱՄԵՆԸ  ԵԿԱՄՈՒՏՆԵՐ     
</t>
  </si>
  <si>
    <t xml:space="preserve">որից` 
Սեփական եկամուտներ
</t>
  </si>
  <si>
    <t>Ծախսեր</t>
  </si>
  <si>
    <t>որից ֆոնդային բյուջեի ծախսեր</t>
  </si>
  <si>
    <t>Վայք</t>
  </si>
  <si>
    <t xml:space="preserve">ծրագիր 2 ամիս                                                                                                                           </t>
  </si>
  <si>
    <t xml:space="preserve">  ՀՀ ՎԱՅՈՑ ՁՈՐԻ ՄԱՐԶԻ ՀԱՄԱՅՆՔՆԵՐԻ ԲՅՈՒՋԵՏԱՅԻՆ ԵԿԱՄՈՒՏՆԵՐԻ ՆԱԽՆԱԿԱՆ ՀԱՇՎԱՐԿԱՅԻՆ ՏՎՅԱԼՆԵՐԻ  ՎԵՐԱԲԵՐՅԱԼ 
01.03.2018թ.</t>
  </si>
  <si>
    <t xml:space="preserve">  ՀՀ ՎԱՅՈՑ ՁՈՐԻ ՄԱՐԶԻ ՀԱՄԱՅՆՔՆԵՐԻ ԲՅՈՒՋԵՏԱՅԻՆ ԵԿԱՄՈՒՏՆԵՐԻ ԵՎ ԾԱԽՍԵՐԻ ՀԱՇՎԱՐԿԱՅԻՆ ՏՎՅԱԼՆԵՐԻ  ՎԵՐԱԲԵՐՅԱԼ 
01.03.2018թ.</t>
  </si>
</sst>
</file>

<file path=xl/styles.xml><?xml version="1.0" encoding="utf-8"?>
<styleSheet xmlns="http://schemas.openxmlformats.org/spreadsheetml/2006/main">
  <numFmts count="6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5">
    <font>
      <sz val="12"/>
      <name val="Times Armenian"/>
      <family val="0"/>
    </font>
    <font>
      <sz val="8"/>
      <name val="Times Armenian"/>
      <family val="1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8"/>
      <name val="GHEA Grapalat"/>
      <family val="3"/>
    </font>
    <font>
      <sz val="10"/>
      <name val="Arial"/>
      <family val="2"/>
    </font>
    <font>
      <sz val="10"/>
      <name val="Times Armenian"/>
      <family val="1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12"/>
      <color theme="1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96" fontId="6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96" fontId="3" fillId="0" borderId="11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5" fillId="34" borderId="13" xfId="0" applyNumberFormat="1" applyFont="1" applyFill="1" applyBorder="1" applyAlignment="1" applyProtection="1">
      <alignment vertical="center" wrapText="1"/>
      <protection/>
    </xf>
    <xf numFmtId="4" fontId="5" fillId="34" borderId="14" xfId="0" applyNumberFormat="1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3" fontId="8" fillId="35" borderId="11" xfId="0" applyNumberFormat="1" applyFont="1" applyFill="1" applyBorder="1" applyAlignment="1" applyProtection="1">
      <alignment horizontal="center" vertical="center"/>
      <protection locked="0"/>
    </xf>
    <xf numFmtId="207" fontId="5" fillId="35" borderId="11" xfId="0" applyNumberFormat="1" applyFont="1" applyFill="1" applyBorder="1" applyAlignment="1" applyProtection="1">
      <alignment horizontal="right"/>
      <protection/>
    </xf>
    <xf numFmtId="20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left" vertical="center" wrapText="1"/>
    </xf>
    <xf numFmtId="207" fontId="53" fillId="35" borderId="11" xfId="0" applyNumberFormat="1" applyFont="1" applyFill="1" applyBorder="1" applyAlignment="1" applyProtection="1">
      <alignment horizontal="right" vertical="center"/>
      <protection locked="0"/>
    </xf>
    <xf numFmtId="207" fontId="3" fillId="0" borderId="15" xfId="0" applyNumberFormat="1" applyFont="1" applyBorder="1" applyAlignment="1" applyProtection="1">
      <alignment horizontal="right" vertical="center"/>
      <protection locked="0"/>
    </xf>
    <xf numFmtId="207" fontId="53" fillId="0" borderId="11" xfId="0" applyNumberFormat="1" applyFont="1" applyBorder="1" applyAlignment="1" applyProtection="1">
      <alignment horizontal="right" vertical="center"/>
      <protection locked="0"/>
    </xf>
    <xf numFmtId="207" fontId="53" fillId="35" borderId="11" xfId="0" applyNumberFormat="1" applyFont="1" applyFill="1" applyBorder="1" applyAlignment="1" applyProtection="1">
      <alignment horizontal="right" vertical="center" wrapText="1"/>
      <protection/>
    </xf>
    <xf numFmtId="207" fontId="3" fillId="35" borderId="11" xfId="0" applyNumberFormat="1" applyFont="1" applyFill="1" applyBorder="1" applyAlignment="1" applyProtection="1">
      <alignment/>
      <protection locked="0"/>
    </xf>
    <xf numFmtId="207" fontId="12" fillId="35" borderId="11" xfId="0" applyNumberFormat="1" applyFont="1" applyFill="1" applyBorder="1" applyAlignment="1" applyProtection="1">
      <alignment/>
      <protection locked="0"/>
    </xf>
    <xf numFmtId="207" fontId="3" fillId="35" borderId="11" xfId="0" applyNumberFormat="1" applyFont="1" applyFill="1" applyBorder="1" applyAlignment="1" applyProtection="1">
      <alignment horizontal="right" vertical="center"/>
      <protection locked="0"/>
    </xf>
    <xf numFmtId="207" fontId="3" fillId="0" borderId="11" xfId="0" applyNumberFormat="1" applyFont="1" applyBorder="1" applyAlignment="1" applyProtection="1">
      <alignment horizontal="right" vertical="center"/>
      <protection locked="0"/>
    </xf>
    <xf numFmtId="207" fontId="6" fillId="0" borderId="0" xfId="0" applyNumberFormat="1" applyFont="1" applyBorder="1" applyAlignment="1" applyProtection="1">
      <alignment/>
      <protection locked="0"/>
    </xf>
    <xf numFmtId="0" fontId="3" fillId="35" borderId="11" xfId="0" applyFont="1" applyFill="1" applyBorder="1" applyAlignment="1">
      <alignment horizontal="left" vertical="center" wrapText="1"/>
    </xf>
    <xf numFmtId="207" fontId="54" fillId="35" borderId="11" xfId="0" applyNumberFormat="1" applyFont="1" applyFill="1" applyBorder="1" applyAlignment="1" applyProtection="1">
      <alignment horizontal="right" vertical="center"/>
      <protection locked="0"/>
    </xf>
    <xf numFmtId="207" fontId="6" fillId="0" borderId="11" xfId="0" applyNumberFormat="1" applyFont="1" applyBorder="1" applyAlignment="1" applyProtection="1">
      <alignment horizontal="center" vertical="center" wrapText="1"/>
      <protection locked="0"/>
    </xf>
    <xf numFmtId="207" fontId="54" fillId="35" borderId="11" xfId="0" applyNumberFormat="1" applyFont="1" applyFill="1" applyBorder="1" applyAlignment="1" applyProtection="1">
      <alignment horizontal="right" vertical="center" wrapText="1"/>
      <protection/>
    </xf>
    <xf numFmtId="207" fontId="54" fillId="0" borderId="11" xfId="0" applyNumberFormat="1" applyFont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7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20" xfId="0" applyFont="1" applyBorder="1" applyAlignment="1" applyProtection="1">
      <alignment horizontal="center" vertical="center" textRotation="90" wrapText="1"/>
      <protection/>
    </xf>
    <xf numFmtId="0" fontId="5" fillId="0" borderId="21" xfId="0" applyFont="1" applyBorder="1" applyAlignment="1" applyProtection="1">
      <alignment horizontal="center" vertical="center" textRotation="90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4" fontId="5" fillId="7" borderId="22" xfId="0" applyNumberFormat="1" applyFont="1" applyFill="1" applyBorder="1" applyAlignment="1" applyProtection="1">
      <alignment horizontal="center" vertical="center" wrapText="1"/>
      <protection/>
    </xf>
    <xf numFmtId="4" fontId="5" fillId="7" borderId="18" xfId="0" applyNumberFormat="1" applyFont="1" applyFill="1" applyBorder="1" applyAlignment="1" applyProtection="1">
      <alignment horizontal="center" vertical="center" wrapText="1"/>
      <protection/>
    </xf>
    <xf numFmtId="4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5" fillId="38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20" xfId="0" applyNumberFormat="1" applyFont="1" applyFill="1" applyBorder="1" applyAlignment="1" applyProtection="1">
      <alignment horizontal="center" vertical="center" wrapText="1"/>
      <protection/>
    </xf>
    <xf numFmtId="4" fontId="5" fillId="33" borderId="21" xfId="0" applyNumberFormat="1" applyFont="1" applyFill="1" applyBorder="1" applyAlignment="1" applyProtection="1">
      <alignment horizontal="center" vertical="center" wrapText="1"/>
      <protection/>
    </xf>
    <xf numFmtId="4" fontId="5" fillId="34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/>
      <protection locked="0"/>
    </xf>
    <xf numFmtId="4" fontId="7" fillId="0" borderId="19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5" fillId="37" borderId="13" xfId="0" applyNumberFormat="1" applyFont="1" applyFill="1" applyBorder="1" applyAlignment="1" applyProtection="1">
      <alignment horizontal="center" vertical="center" wrapText="1"/>
      <protection/>
    </xf>
    <xf numFmtId="4" fontId="5" fillId="37" borderId="14" xfId="0" applyNumberFormat="1" applyFont="1" applyFill="1" applyBorder="1" applyAlignment="1" applyProtection="1">
      <alignment horizontal="center" vertical="center" wrapText="1"/>
      <protection/>
    </xf>
    <xf numFmtId="4" fontId="5" fillId="37" borderId="0" xfId="0" applyNumberFormat="1" applyFont="1" applyFill="1" applyBorder="1" applyAlignment="1" applyProtection="1">
      <alignment horizontal="center" vertical="center" wrapText="1"/>
      <protection/>
    </xf>
    <xf numFmtId="4" fontId="5" fillId="37" borderId="16" xfId="0" applyNumberFormat="1" applyFont="1" applyFill="1" applyBorder="1" applyAlignment="1" applyProtection="1">
      <alignment horizontal="center" vertical="center" wrapText="1"/>
      <protection/>
    </xf>
    <xf numFmtId="4" fontId="5" fillId="37" borderId="12" xfId="0" applyNumberFormat="1" applyFont="1" applyFill="1" applyBorder="1" applyAlignment="1" applyProtection="1">
      <alignment horizontal="center" vertical="center" wrapText="1"/>
      <protection/>
    </xf>
    <xf numFmtId="4" fontId="5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3 2" xfId="56"/>
    <cellStyle name="Обычный 3 3" xfId="57"/>
    <cellStyle name="Обычный 4" xfId="58"/>
    <cellStyle name="Обычный 5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91"/>
  <sheetViews>
    <sheetView tabSelected="1" view="pageBreakPreview" zoomScale="69" zoomScaleSheetLayoutView="69" zoomScalePageLayoutView="0" workbookViewId="0" topLeftCell="A1">
      <pane xSplit="2" ySplit="8" topLeftCell="CH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B11" sqref="DB11"/>
    </sheetView>
  </sheetViews>
  <sheetFormatPr defaultColWidth="9.59765625" defaultRowHeight="15"/>
  <cols>
    <col min="1" max="1" width="4.8984375" style="6" customWidth="1"/>
    <col min="2" max="2" width="10.69921875" style="6" customWidth="1"/>
    <col min="3" max="3" width="9.69921875" style="6" customWidth="1"/>
    <col min="4" max="4" width="10.09765625" style="6" customWidth="1"/>
    <col min="5" max="6" width="12.09765625" style="6" customWidth="1"/>
    <col min="7" max="7" width="11.3984375" style="6" customWidth="1"/>
    <col min="8" max="8" width="8.19921875" style="6" customWidth="1"/>
    <col min="9" max="10" width="12.09765625" style="6" customWidth="1"/>
    <col min="11" max="11" width="12.19921875" style="6" customWidth="1"/>
    <col min="12" max="12" width="8.5" style="6" customWidth="1"/>
    <col min="13" max="14" width="10.3984375" style="6" customWidth="1"/>
    <col min="15" max="15" width="12.3984375" style="6" customWidth="1"/>
    <col min="16" max="16" width="9.5" style="6" customWidth="1"/>
    <col min="17" max="17" width="10.8984375" style="6" customWidth="1"/>
    <col min="18" max="18" width="8.8984375" style="6" customWidth="1"/>
    <col min="19" max="19" width="9.19921875" style="6" customWidth="1"/>
    <col min="20" max="20" width="9.5" style="6" customWidth="1"/>
    <col min="21" max="21" width="10.5" style="6" customWidth="1"/>
    <col min="22" max="22" width="9" style="6" customWidth="1"/>
    <col min="23" max="23" width="9.59765625" style="6" customWidth="1"/>
    <col min="24" max="24" width="8.09765625" style="6" customWidth="1"/>
    <col min="25" max="25" width="11.5" style="6" customWidth="1"/>
    <col min="26" max="26" width="9.69921875" style="6" customWidth="1"/>
    <col min="27" max="27" width="11" style="6" customWidth="1"/>
    <col min="28" max="28" width="7.5" style="6" customWidth="1"/>
    <col min="29" max="29" width="9.19921875" style="6" customWidth="1"/>
    <col min="30" max="30" width="8.69921875" style="6" customWidth="1"/>
    <col min="31" max="31" width="8.09765625" style="6" customWidth="1"/>
    <col min="32" max="32" width="8.5" style="6" customWidth="1"/>
    <col min="33" max="34" width="9.3984375" style="6" customWidth="1"/>
    <col min="35" max="35" width="9" style="6" customWidth="1"/>
    <col min="36" max="36" width="7.59765625" style="6" customWidth="1"/>
    <col min="37" max="39" width="9.3984375" style="6" customWidth="1"/>
    <col min="40" max="40" width="10" style="6" customWidth="1"/>
    <col min="41" max="41" width="10.09765625" style="6" customWidth="1"/>
    <col min="42" max="42" width="13.3984375" style="6" customWidth="1"/>
    <col min="43" max="43" width="10.8984375" style="6" customWidth="1"/>
    <col min="44" max="44" width="11.59765625" style="6" customWidth="1"/>
    <col min="45" max="46" width="10.5" style="6" customWidth="1"/>
    <col min="47" max="47" width="11.69921875" style="6" customWidth="1"/>
    <col min="48" max="50" width="11" style="6" hidden="1" customWidth="1"/>
    <col min="51" max="56" width="8.8984375" style="6" customWidth="1"/>
    <col min="57" max="66" width="9.09765625" style="6" customWidth="1"/>
    <col min="67" max="82" width="9.3984375" style="6" customWidth="1"/>
    <col min="83" max="84" width="7.8984375" style="6" customWidth="1"/>
    <col min="85" max="85" width="8.3984375" style="6" customWidth="1"/>
    <col min="86" max="90" width="7.8984375" style="6" customWidth="1"/>
    <col min="91" max="96" width="7.8984375" style="6" hidden="1" customWidth="1"/>
    <col min="97" max="99" width="7.8984375" style="6" customWidth="1"/>
    <col min="100" max="100" width="8" style="6" customWidth="1"/>
    <col min="101" max="102" width="12" style="6" customWidth="1"/>
    <col min="103" max="103" width="12.59765625" style="6" customWidth="1"/>
    <col min="104" max="104" width="11.09765625" style="6" customWidth="1"/>
    <col min="105" max="105" width="10" style="6" customWidth="1"/>
    <col min="106" max="106" width="11.59765625" style="6" customWidth="1"/>
    <col min="107" max="107" width="10.09765625" style="6" customWidth="1"/>
    <col min="108" max="108" width="11.3984375" style="6" customWidth="1"/>
    <col min="109" max="109" width="9.5" style="6" customWidth="1"/>
    <col min="110" max="110" width="13.09765625" style="6" customWidth="1"/>
    <col min="111" max="111" width="13" style="6" customWidth="1"/>
    <col min="112" max="112" width="12.3984375" style="6" customWidth="1"/>
    <col min="113" max="113" width="10.69921875" style="6" customWidth="1"/>
    <col min="114" max="114" width="12.8984375" style="6" customWidth="1"/>
    <col min="115" max="115" width="11.69921875" style="6" customWidth="1"/>
    <col min="116" max="116" width="10.5" style="6" customWidth="1"/>
    <col min="117" max="117" width="11.19921875" style="6" customWidth="1"/>
    <col min="118" max="118" width="11.69921875" style="6" customWidth="1"/>
    <col min="119" max="16384" width="9.59765625" style="6" customWidth="1"/>
  </cols>
  <sheetData>
    <row r="1" spans="1:116" ht="16.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6"/>
      <c r="R1" s="16"/>
      <c r="S1" s="16"/>
      <c r="T1" s="16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spans="1:116" ht="32.25" customHeight="1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</row>
    <row r="3" spans="2:39" ht="16.5" customHeight="1">
      <c r="B3" s="8"/>
      <c r="O3" s="83" t="s">
        <v>51</v>
      </c>
      <c r="P3" s="83"/>
      <c r="Q3" s="83"/>
      <c r="R3" s="83"/>
      <c r="S3" s="83"/>
      <c r="T3" s="9"/>
      <c r="W3" s="10"/>
      <c r="X3" s="11"/>
      <c r="Y3" s="11"/>
      <c r="Z3" s="11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118" s="14" customFormat="1" ht="21" customHeight="1">
      <c r="A4" s="68" t="s">
        <v>20</v>
      </c>
      <c r="B4" s="76" t="s">
        <v>19</v>
      </c>
      <c r="C4" s="58" t="s">
        <v>17</v>
      </c>
      <c r="D4" s="58" t="s">
        <v>18</v>
      </c>
      <c r="E4" s="55" t="s">
        <v>30</v>
      </c>
      <c r="F4" s="55"/>
      <c r="G4" s="55"/>
      <c r="H4" s="55"/>
      <c r="I4" s="55" t="s">
        <v>49</v>
      </c>
      <c r="J4" s="55"/>
      <c r="K4" s="55"/>
      <c r="L4" s="55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9"/>
      <c r="CV4" s="77" t="s">
        <v>14</v>
      </c>
      <c r="CW4" s="86" t="s">
        <v>26</v>
      </c>
      <c r="CX4" s="86"/>
      <c r="CY4" s="87"/>
      <c r="CZ4" s="80" t="s">
        <v>16</v>
      </c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77" t="s">
        <v>14</v>
      </c>
      <c r="DM4" s="42" t="s">
        <v>25</v>
      </c>
      <c r="DN4" s="43"/>
    </row>
    <row r="5" spans="1:118" s="14" customFormat="1" ht="35.25" customHeight="1">
      <c r="A5" s="68"/>
      <c r="B5" s="76"/>
      <c r="C5" s="59"/>
      <c r="D5" s="59"/>
      <c r="E5" s="55"/>
      <c r="F5" s="55"/>
      <c r="G5" s="55"/>
      <c r="H5" s="55"/>
      <c r="I5" s="55"/>
      <c r="J5" s="55"/>
      <c r="K5" s="55"/>
      <c r="L5" s="55"/>
      <c r="M5" s="66" t="s">
        <v>21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7"/>
      <c r="AN5" s="65" t="s">
        <v>13</v>
      </c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51" t="s">
        <v>24</v>
      </c>
      <c r="BC5" s="51"/>
      <c r="BD5" s="51"/>
      <c r="BE5" s="65" t="s">
        <v>9</v>
      </c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93" t="s">
        <v>0</v>
      </c>
      <c r="BV5" s="94"/>
      <c r="BW5" s="94"/>
      <c r="BX5" s="94"/>
      <c r="BY5" s="94"/>
      <c r="BZ5" s="94"/>
      <c r="CA5" s="94"/>
      <c r="CB5" s="94"/>
      <c r="CC5" s="95"/>
      <c r="CD5" s="65" t="s">
        <v>11</v>
      </c>
      <c r="CE5" s="65"/>
      <c r="CF5" s="65"/>
      <c r="CG5" s="69" t="s">
        <v>33</v>
      </c>
      <c r="CH5" s="70"/>
      <c r="CI5" s="71"/>
      <c r="CJ5" s="65" t="s">
        <v>11</v>
      </c>
      <c r="CK5" s="65"/>
      <c r="CL5" s="65"/>
      <c r="CM5" s="65" t="s">
        <v>29</v>
      </c>
      <c r="CN5" s="65"/>
      <c r="CO5" s="65"/>
      <c r="CP5" s="53" t="s">
        <v>12</v>
      </c>
      <c r="CQ5" s="53"/>
      <c r="CR5" s="54"/>
      <c r="CS5" s="51" t="s">
        <v>22</v>
      </c>
      <c r="CT5" s="51"/>
      <c r="CU5" s="51"/>
      <c r="CV5" s="78"/>
      <c r="CW5" s="88"/>
      <c r="CX5" s="88"/>
      <c r="CY5" s="89"/>
      <c r="CZ5" s="84"/>
      <c r="DA5" s="85"/>
      <c r="DB5" s="85"/>
      <c r="DC5" s="85"/>
      <c r="DD5" s="53" t="s">
        <v>15</v>
      </c>
      <c r="DE5" s="54"/>
      <c r="DF5" s="50"/>
      <c r="DG5" s="50"/>
      <c r="DH5" s="50"/>
      <c r="DI5" s="50"/>
      <c r="DJ5" s="50"/>
      <c r="DK5" s="50"/>
      <c r="DL5" s="78"/>
      <c r="DM5" s="44"/>
      <c r="DN5" s="45"/>
    </row>
    <row r="6" spans="1:118" s="14" customFormat="1" ht="189" customHeight="1">
      <c r="A6" s="68"/>
      <c r="B6" s="76"/>
      <c r="C6" s="59"/>
      <c r="D6" s="59"/>
      <c r="E6" s="55"/>
      <c r="F6" s="55"/>
      <c r="G6" s="55"/>
      <c r="H6" s="55"/>
      <c r="I6" s="55"/>
      <c r="J6" s="55"/>
      <c r="K6" s="55"/>
      <c r="L6" s="55"/>
      <c r="M6" s="56" t="s">
        <v>50</v>
      </c>
      <c r="N6" s="56"/>
      <c r="O6" s="56"/>
      <c r="P6" s="57"/>
      <c r="Q6" s="61" t="s">
        <v>36</v>
      </c>
      <c r="R6" s="61"/>
      <c r="S6" s="61"/>
      <c r="T6" s="62"/>
      <c r="U6" s="61" t="s">
        <v>1</v>
      </c>
      <c r="V6" s="61"/>
      <c r="W6" s="61"/>
      <c r="X6" s="62"/>
      <c r="Y6" s="61" t="s">
        <v>37</v>
      </c>
      <c r="Z6" s="61"/>
      <c r="AA6" s="61"/>
      <c r="AB6" s="62"/>
      <c r="AC6" s="61" t="s">
        <v>38</v>
      </c>
      <c r="AD6" s="61"/>
      <c r="AE6" s="61"/>
      <c r="AF6" s="62"/>
      <c r="AG6" s="61" t="s">
        <v>2</v>
      </c>
      <c r="AH6" s="61"/>
      <c r="AI6" s="61"/>
      <c r="AJ6" s="62"/>
      <c r="AK6" s="55" t="s">
        <v>3</v>
      </c>
      <c r="AL6" s="55"/>
      <c r="AM6" s="55"/>
      <c r="AN6" s="52" t="s">
        <v>23</v>
      </c>
      <c r="AO6" s="52"/>
      <c r="AP6" s="52" t="s">
        <v>39</v>
      </c>
      <c r="AQ6" s="52"/>
      <c r="AR6" s="52"/>
      <c r="AS6" s="65" t="s">
        <v>35</v>
      </c>
      <c r="AT6" s="65"/>
      <c r="AU6" s="65"/>
      <c r="AV6" s="52" t="s">
        <v>4</v>
      </c>
      <c r="AW6" s="52"/>
      <c r="AX6" s="52"/>
      <c r="AY6" s="65" t="s">
        <v>5</v>
      </c>
      <c r="AZ6" s="65"/>
      <c r="BA6" s="65"/>
      <c r="BB6" s="51"/>
      <c r="BC6" s="51"/>
      <c r="BD6" s="51"/>
      <c r="BE6" s="75" t="s">
        <v>27</v>
      </c>
      <c r="BF6" s="75"/>
      <c r="BG6" s="75"/>
      <c r="BH6" s="75"/>
      <c r="BI6" s="51" t="s">
        <v>10</v>
      </c>
      <c r="BJ6" s="51"/>
      <c r="BK6" s="51"/>
      <c r="BL6" s="51" t="s">
        <v>6</v>
      </c>
      <c r="BM6" s="51"/>
      <c r="BN6" s="51"/>
      <c r="BO6" s="51" t="s">
        <v>7</v>
      </c>
      <c r="BP6" s="51"/>
      <c r="BQ6" s="51"/>
      <c r="BR6" s="51" t="s">
        <v>8</v>
      </c>
      <c r="BS6" s="51"/>
      <c r="BT6" s="51"/>
      <c r="BU6" s="81" t="s">
        <v>40</v>
      </c>
      <c r="BV6" s="81"/>
      <c r="BW6" s="81"/>
      <c r="BX6" s="92" t="s">
        <v>41</v>
      </c>
      <c r="BY6" s="92"/>
      <c r="BZ6" s="92"/>
      <c r="CA6" s="51" t="s">
        <v>28</v>
      </c>
      <c r="CB6" s="51"/>
      <c r="CC6" s="51"/>
      <c r="CD6" s="51" t="s">
        <v>42</v>
      </c>
      <c r="CE6" s="51"/>
      <c r="CF6" s="51"/>
      <c r="CG6" s="72" t="s">
        <v>54</v>
      </c>
      <c r="CH6" s="73"/>
      <c r="CI6" s="74"/>
      <c r="CJ6" s="51" t="s">
        <v>43</v>
      </c>
      <c r="CK6" s="51"/>
      <c r="CL6" s="51"/>
      <c r="CM6" s="65"/>
      <c r="CN6" s="65"/>
      <c r="CO6" s="65"/>
      <c r="CP6" s="63"/>
      <c r="CQ6" s="63"/>
      <c r="CR6" s="64"/>
      <c r="CS6" s="51"/>
      <c r="CT6" s="51"/>
      <c r="CU6" s="51"/>
      <c r="CV6" s="78"/>
      <c r="CW6" s="90"/>
      <c r="CX6" s="90"/>
      <c r="CY6" s="91"/>
      <c r="CZ6" s="53" t="s">
        <v>44</v>
      </c>
      <c r="DA6" s="54"/>
      <c r="DB6" s="53" t="s">
        <v>45</v>
      </c>
      <c r="DC6" s="54"/>
      <c r="DD6" s="63"/>
      <c r="DE6" s="64"/>
      <c r="DF6" s="53" t="s">
        <v>46</v>
      </c>
      <c r="DG6" s="54"/>
      <c r="DH6" s="53" t="s">
        <v>47</v>
      </c>
      <c r="DI6" s="54"/>
      <c r="DJ6" s="82" t="s">
        <v>48</v>
      </c>
      <c r="DK6" s="82"/>
      <c r="DL6" s="78"/>
      <c r="DM6" s="46"/>
      <c r="DN6" s="47"/>
    </row>
    <row r="7" spans="1:118" s="14" customFormat="1" ht="32.25" customHeight="1">
      <c r="A7" s="68"/>
      <c r="B7" s="76"/>
      <c r="C7" s="60"/>
      <c r="D7" s="60"/>
      <c r="E7" s="2" t="s">
        <v>53</v>
      </c>
      <c r="F7" s="2" t="s">
        <v>70</v>
      </c>
      <c r="G7" s="1" t="s">
        <v>60</v>
      </c>
      <c r="H7" s="1" t="s">
        <v>31</v>
      </c>
      <c r="I7" s="2" t="s">
        <v>53</v>
      </c>
      <c r="J7" s="2" t="s">
        <v>70</v>
      </c>
      <c r="K7" s="1" t="s">
        <v>60</v>
      </c>
      <c r="L7" s="1" t="s">
        <v>31</v>
      </c>
      <c r="M7" s="2" t="s">
        <v>53</v>
      </c>
      <c r="N7" s="2" t="s">
        <v>70</v>
      </c>
      <c r="O7" s="1" t="s">
        <v>60</v>
      </c>
      <c r="P7" s="1" t="s">
        <v>31</v>
      </c>
      <c r="Q7" s="2" t="s">
        <v>53</v>
      </c>
      <c r="R7" s="2" t="s">
        <v>70</v>
      </c>
      <c r="S7" s="1" t="s">
        <v>60</v>
      </c>
      <c r="T7" s="1" t="s">
        <v>31</v>
      </c>
      <c r="U7" s="2" t="s">
        <v>53</v>
      </c>
      <c r="V7" s="2" t="s">
        <v>70</v>
      </c>
      <c r="W7" s="1" t="s">
        <v>60</v>
      </c>
      <c r="X7" s="1" t="s">
        <v>31</v>
      </c>
      <c r="Y7" s="2" t="s">
        <v>53</v>
      </c>
      <c r="Z7" s="2" t="s">
        <v>70</v>
      </c>
      <c r="AA7" s="1" t="s">
        <v>60</v>
      </c>
      <c r="AB7" s="1" t="s">
        <v>31</v>
      </c>
      <c r="AC7" s="2" t="s">
        <v>53</v>
      </c>
      <c r="AD7" s="2" t="s">
        <v>70</v>
      </c>
      <c r="AE7" s="1" t="s">
        <v>60</v>
      </c>
      <c r="AF7" s="1" t="s">
        <v>31</v>
      </c>
      <c r="AG7" s="2" t="s">
        <v>53</v>
      </c>
      <c r="AH7" s="2" t="s">
        <v>70</v>
      </c>
      <c r="AI7" s="1" t="s">
        <v>60</v>
      </c>
      <c r="AJ7" s="1" t="s">
        <v>31</v>
      </c>
      <c r="AK7" s="2" t="s">
        <v>53</v>
      </c>
      <c r="AL7" s="2" t="s">
        <v>70</v>
      </c>
      <c r="AM7" s="1" t="s">
        <v>60</v>
      </c>
      <c r="AN7" s="2" t="s">
        <v>53</v>
      </c>
      <c r="AO7" s="1" t="s">
        <v>60</v>
      </c>
      <c r="AP7" s="2" t="s">
        <v>53</v>
      </c>
      <c r="AQ7" s="2" t="s">
        <v>70</v>
      </c>
      <c r="AR7" s="1" t="s">
        <v>60</v>
      </c>
      <c r="AS7" s="2" t="s">
        <v>53</v>
      </c>
      <c r="AT7" s="2" t="s">
        <v>70</v>
      </c>
      <c r="AU7" s="1" t="s">
        <v>60</v>
      </c>
      <c r="AV7" s="2" t="s">
        <v>53</v>
      </c>
      <c r="AW7" s="2" t="s">
        <v>59</v>
      </c>
      <c r="AX7" s="1" t="s">
        <v>60</v>
      </c>
      <c r="AY7" s="2" t="s">
        <v>53</v>
      </c>
      <c r="AZ7" s="2" t="s">
        <v>70</v>
      </c>
      <c r="BA7" s="1" t="s">
        <v>60</v>
      </c>
      <c r="BB7" s="2" t="s">
        <v>53</v>
      </c>
      <c r="BC7" s="2" t="s">
        <v>70</v>
      </c>
      <c r="BD7" s="1" t="s">
        <v>60</v>
      </c>
      <c r="BE7" s="2" t="s">
        <v>53</v>
      </c>
      <c r="BF7" s="2" t="s">
        <v>70</v>
      </c>
      <c r="BG7" s="1" t="s">
        <v>60</v>
      </c>
      <c r="BH7" s="1" t="s">
        <v>31</v>
      </c>
      <c r="BI7" s="2" t="s">
        <v>53</v>
      </c>
      <c r="BJ7" s="2" t="s">
        <v>70</v>
      </c>
      <c r="BK7" s="1" t="s">
        <v>60</v>
      </c>
      <c r="BL7" s="2" t="s">
        <v>53</v>
      </c>
      <c r="BM7" s="2" t="s">
        <v>70</v>
      </c>
      <c r="BN7" s="1" t="s">
        <v>60</v>
      </c>
      <c r="BO7" s="2" t="s">
        <v>53</v>
      </c>
      <c r="BP7" s="2" t="s">
        <v>70</v>
      </c>
      <c r="BQ7" s="1" t="s">
        <v>60</v>
      </c>
      <c r="BR7" s="2" t="s">
        <v>53</v>
      </c>
      <c r="BS7" s="2" t="s">
        <v>70</v>
      </c>
      <c r="BT7" s="1" t="s">
        <v>60</v>
      </c>
      <c r="BU7" s="2" t="s">
        <v>53</v>
      </c>
      <c r="BV7" s="2" t="s">
        <v>70</v>
      </c>
      <c r="BW7" s="1" t="s">
        <v>60</v>
      </c>
      <c r="BX7" s="2" t="s">
        <v>53</v>
      </c>
      <c r="BY7" s="2" t="s">
        <v>70</v>
      </c>
      <c r="BZ7" s="1" t="s">
        <v>60</v>
      </c>
      <c r="CA7" s="2" t="s">
        <v>53</v>
      </c>
      <c r="CB7" s="2" t="s">
        <v>70</v>
      </c>
      <c r="CC7" s="1" t="s">
        <v>60</v>
      </c>
      <c r="CD7" s="2" t="s">
        <v>53</v>
      </c>
      <c r="CE7" s="2" t="s">
        <v>70</v>
      </c>
      <c r="CF7" s="1" t="s">
        <v>60</v>
      </c>
      <c r="CG7" s="2" t="s">
        <v>53</v>
      </c>
      <c r="CH7" s="2" t="s">
        <v>70</v>
      </c>
      <c r="CI7" s="1" t="s">
        <v>60</v>
      </c>
      <c r="CJ7" s="2" t="s">
        <v>53</v>
      </c>
      <c r="CK7" s="2" t="s">
        <v>70</v>
      </c>
      <c r="CL7" s="1" t="s">
        <v>60</v>
      </c>
      <c r="CM7" s="2" t="s">
        <v>53</v>
      </c>
      <c r="CN7" s="2" t="s">
        <v>70</v>
      </c>
      <c r="CO7" s="1" t="s">
        <v>60</v>
      </c>
      <c r="CP7" s="2" t="s">
        <v>53</v>
      </c>
      <c r="CQ7" s="2" t="s">
        <v>70</v>
      </c>
      <c r="CR7" s="1" t="s">
        <v>60</v>
      </c>
      <c r="CS7" s="2" t="s">
        <v>53</v>
      </c>
      <c r="CT7" s="2" t="s">
        <v>70</v>
      </c>
      <c r="CU7" s="1" t="s">
        <v>60</v>
      </c>
      <c r="CV7" s="79"/>
      <c r="CW7" s="2" t="s">
        <v>53</v>
      </c>
      <c r="CX7" s="2" t="s">
        <v>70</v>
      </c>
      <c r="CY7" s="1" t="s">
        <v>60</v>
      </c>
      <c r="CZ7" s="2" t="s">
        <v>53</v>
      </c>
      <c r="DA7" s="1" t="s">
        <v>60</v>
      </c>
      <c r="DB7" s="2" t="s">
        <v>53</v>
      </c>
      <c r="DC7" s="1" t="s">
        <v>60</v>
      </c>
      <c r="DD7" s="2" t="s">
        <v>53</v>
      </c>
      <c r="DE7" s="1" t="s">
        <v>60</v>
      </c>
      <c r="DF7" s="2" t="s">
        <v>53</v>
      </c>
      <c r="DG7" s="1" t="s">
        <v>34</v>
      </c>
      <c r="DH7" s="2" t="s">
        <v>53</v>
      </c>
      <c r="DI7" s="1" t="s">
        <v>34</v>
      </c>
      <c r="DJ7" s="2" t="s">
        <v>53</v>
      </c>
      <c r="DK7" s="1" t="s">
        <v>34</v>
      </c>
      <c r="DL7" s="79"/>
      <c r="DM7" s="2" t="s">
        <v>53</v>
      </c>
      <c r="DN7" s="1" t="s">
        <v>34</v>
      </c>
    </row>
    <row r="8" spans="1:118" s="14" customFormat="1" ht="14.25" customHeight="1">
      <c r="A8" s="20"/>
      <c r="B8" s="24">
        <v>1</v>
      </c>
      <c r="C8" s="24">
        <v>2</v>
      </c>
      <c r="D8" s="24">
        <v>3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24">
        <v>32</v>
      </c>
      <c r="AG8" s="24">
        <v>33</v>
      </c>
      <c r="AH8" s="24">
        <v>34</v>
      </c>
      <c r="AI8" s="24">
        <v>35</v>
      </c>
      <c r="AJ8" s="24">
        <v>36</v>
      </c>
      <c r="AK8" s="24">
        <v>37</v>
      </c>
      <c r="AL8" s="24">
        <v>38</v>
      </c>
      <c r="AM8" s="24">
        <v>39</v>
      </c>
      <c r="AN8" s="24">
        <v>40</v>
      </c>
      <c r="AO8" s="24">
        <v>41</v>
      </c>
      <c r="AP8" s="24">
        <v>42</v>
      </c>
      <c r="AQ8" s="24">
        <v>43</v>
      </c>
      <c r="AR8" s="24">
        <v>44</v>
      </c>
      <c r="AS8" s="24">
        <v>45</v>
      </c>
      <c r="AT8" s="24">
        <v>46</v>
      </c>
      <c r="AU8" s="24">
        <v>47</v>
      </c>
      <c r="AV8" s="24">
        <v>48</v>
      </c>
      <c r="AW8" s="24">
        <v>49</v>
      </c>
      <c r="AX8" s="24">
        <v>50</v>
      </c>
      <c r="AY8" s="24">
        <v>51</v>
      </c>
      <c r="AZ8" s="24">
        <v>52</v>
      </c>
      <c r="BA8" s="24">
        <v>53</v>
      </c>
      <c r="BB8" s="24">
        <v>54</v>
      </c>
      <c r="BC8" s="24">
        <v>55</v>
      </c>
      <c r="BD8" s="24">
        <v>56</v>
      </c>
      <c r="BE8" s="24">
        <v>57</v>
      </c>
      <c r="BF8" s="24">
        <v>58</v>
      </c>
      <c r="BG8" s="24">
        <v>59</v>
      </c>
      <c r="BH8" s="24">
        <v>60</v>
      </c>
      <c r="BI8" s="24">
        <v>61</v>
      </c>
      <c r="BJ8" s="24">
        <v>62</v>
      </c>
      <c r="BK8" s="24">
        <v>63</v>
      </c>
      <c r="BL8" s="24">
        <v>64</v>
      </c>
      <c r="BM8" s="24">
        <v>65</v>
      </c>
      <c r="BN8" s="24">
        <v>66</v>
      </c>
      <c r="BO8" s="24">
        <v>67</v>
      </c>
      <c r="BP8" s="24">
        <v>68</v>
      </c>
      <c r="BQ8" s="24">
        <v>69</v>
      </c>
      <c r="BR8" s="24">
        <v>70</v>
      </c>
      <c r="BS8" s="24">
        <v>71</v>
      </c>
      <c r="BT8" s="24">
        <v>72</v>
      </c>
      <c r="BU8" s="24">
        <v>73</v>
      </c>
      <c r="BV8" s="24">
        <v>74</v>
      </c>
      <c r="BW8" s="24">
        <v>75</v>
      </c>
      <c r="BX8" s="24">
        <v>76</v>
      </c>
      <c r="BY8" s="24">
        <v>77</v>
      </c>
      <c r="BZ8" s="24">
        <v>78</v>
      </c>
      <c r="CA8" s="24">
        <v>79</v>
      </c>
      <c r="CB8" s="24">
        <v>80</v>
      </c>
      <c r="CC8" s="24">
        <v>81</v>
      </c>
      <c r="CD8" s="24">
        <v>82</v>
      </c>
      <c r="CE8" s="24">
        <v>83</v>
      </c>
      <c r="CF8" s="24">
        <v>84</v>
      </c>
      <c r="CG8" s="24">
        <v>85</v>
      </c>
      <c r="CH8" s="24">
        <v>86</v>
      </c>
      <c r="CI8" s="24">
        <v>87</v>
      </c>
      <c r="CJ8" s="24">
        <v>88</v>
      </c>
      <c r="CK8" s="24">
        <v>89</v>
      </c>
      <c r="CL8" s="24">
        <v>90</v>
      </c>
      <c r="CM8" s="24">
        <v>91</v>
      </c>
      <c r="CN8" s="24">
        <v>92</v>
      </c>
      <c r="CO8" s="24">
        <v>93</v>
      </c>
      <c r="CP8" s="24">
        <v>94</v>
      </c>
      <c r="CQ8" s="24">
        <v>95</v>
      </c>
      <c r="CR8" s="24">
        <v>96</v>
      </c>
      <c r="CS8" s="24">
        <v>97</v>
      </c>
      <c r="CT8" s="24">
        <v>98</v>
      </c>
      <c r="CU8" s="24">
        <v>99</v>
      </c>
      <c r="CV8" s="24">
        <v>100</v>
      </c>
      <c r="CW8" s="24">
        <v>101</v>
      </c>
      <c r="CX8" s="24">
        <v>102</v>
      </c>
      <c r="CY8" s="24">
        <v>103</v>
      </c>
      <c r="CZ8" s="24">
        <v>104</v>
      </c>
      <c r="DA8" s="24">
        <v>105</v>
      </c>
      <c r="DB8" s="24">
        <v>106</v>
      </c>
      <c r="DC8" s="24">
        <v>107</v>
      </c>
      <c r="DD8" s="24">
        <v>108</v>
      </c>
      <c r="DE8" s="24">
        <v>109</v>
      </c>
      <c r="DF8" s="24">
        <v>110</v>
      </c>
      <c r="DG8" s="24">
        <v>111</v>
      </c>
      <c r="DH8" s="24">
        <v>112</v>
      </c>
      <c r="DI8" s="24">
        <v>113</v>
      </c>
      <c r="DJ8" s="24">
        <v>114</v>
      </c>
      <c r="DK8" s="24">
        <v>115</v>
      </c>
      <c r="DL8" s="24">
        <v>116</v>
      </c>
      <c r="DM8" s="24">
        <v>117</v>
      </c>
      <c r="DN8" s="24">
        <v>118</v>
      </c>
    </row>
    <row r="9" spans="1:118" s="12" customFormat="1" ht="21" customHeight="1">
      <c r="A9" s="40">
        <v>1</v>
      </c>
      <c r="B9" s="35" t="s">
        <v>62</v>
      </c>
      <c r="C9" s="26">
        <f>31696.6+5000</f>
        <v>36696.6</v>
      </c>
      <c r="D9" s="26">
        <f>25804.2-5000</f>
        <v>20804.2</v>
      </c>
      <c r="E9" s="23">
        <f aca="true" t="shared" si="0" ref="E9:E16">CW9+DM9-DJ9</f>
        <v>313670.8</v>
      </c>
      <c r="F9" s="23">
        <f aca="true" t="shared" si="1" ref="F9:G17">CX9+DM9-DJ9</f>
        <v>43374.26666666667</v>
      </c>
      <c r="G9" s="23">
        <f t="shared" si="1"/>
        <v>47091.217</v>
      </c>
      <c r="H9" s="23">
        <f>+G9/F9*100</f>
        <v>108.5694828269911</v>
      </c>
      <c r="I9" s="23">
        <f>Q9+U9+Y9+AC9+AG9+AK9+BB9+BI9+BL9+BO9+BR9+BU9+CA9+CD9+CJ9+CM9+CS9</f>
        <v>95138</v>
      </c>
      <c r="J9" s="23">
        <f>R9+V9+Z9+AD9+AH9+AL9+BC9+BJ9+BM9+BP9+BS9+BV9+CB9+CE9+CK9+CN9+CT9</f>
        <v>7224.400000000001</v>
      </c>
      <c r="K9" s="23">
        <f>S9+W9+AA9+AE9+AI9+AM9+BD9+BK9+BN9+BQ9+BT9+BW9+CC9+CF9+CL9+CO9+CU9</f>
        <v>10941.217</v>
      </c>
      <c r="L9" s="23">
        <f>+K9/J9*100</f>
        <v>151.4481064171419</v>
      </c>
      <c r="M9" s="23">
        <f aca="true" t="shared" si="2" ref="M9:O11">Q9+Y9</f>
        <v>29120</v>
      </c>
      <c r="N9" s="23">
        <f t="shared" si="2"/>
        <v>3397.3</v>
      </c>
      <c r="O9" s="23">
        <f t="shared" si="2"/>
        <v>4250.8</v>
      </c>
      <c r="P9" s="23">
        <f>+O9/N9*100</f>
        <v>125.12289170812116</v>
      </c>
      <c r="Q9" s="26">
        <v>300</v>
      </c>
      <c r="R9" s="26">
        <f>+Q9/12*2</f>
        <v>50</v>
      </c>
      <c r="S9" s="41">
        <v>157.527</v>
      </c>
      <c r="T9" s="23">
        <f>+S9/R9*100</f>
        <v>315.054</v>
      </c>
      <c r="U9" s="29">
        <v>19483</v>
      </c>
      <c r="V9" s="26">
        <v>1320</v>
      </c>
      <c r="W9" s="41">
        <v>1727.803</v>
      </c>
      <c r="X9" s="23">
        <f>+W9/V9*100</f>
        <v>130.89416666666668</v>
      </c>
      <c r="Y9" s="29">
        <f>29120-Q9</f>
        <v>28820</v>
      </c>
      <c r="Z9" s="26">
        <f>3397.3-R9</f>
        <v>3347.3</v>
      </c>
      <c r="AA9" s="41">
        <v>4093.273</v>
      </c>
      <c r="AB9" s="23">
        <f>+AA9/Z9*100</f>
        <v>122.28581244585189</v>
      </c>
      <c r="AC9" s="26">
        <v>2075</v>
      </c>
      <c r="AD9" s="26">
        <v>242.1</v>
      </c>
      <c r="AE9" s="41">
        <v>421</v>
      </c>
      <c r="AF9" s="23">
        <f>+AE9/AD9*100</f>
        <v>173.89508467575382</v>
      </c>
      <c r="AG9" s="26">
        <v>0</v>
      </c>
      <c r="AH9" s="26">
        <v>0</v>
      </c>
      <c r="AI9" s="41">
        <v>0</v>
      </c>
      <c r="AJ9" s="23"/>
      <c r="AK9" s="29">
        <v>0</v>
      </c>
      <c r="AL9" s="26">
        <f aca="true" t="shared" si="3" ref="AL9:AL16">+AK9/12*1</f>
        <v>0</v>
      </c>
      <c r="AM9" s="29">
        <v>0</v>
      </c>
      <c r="AN9" s="23">
        <v>0</v>
      </c>
      <c r="AO9" s="23">
        <v>0</v>
      </c>
      <c r="AP9" s="23">
        <v>216899.2</v>
      </c>
      <c r="AQ9" s="23">
        <f>+AP9/12*2</f>
        <v>36149.86666666667</v>
      </c>
      <c r="AR9" s="41">
        <v>36150</v>
      </c>
      <c r="AS9" s="23">
        <v>1633.6</v>
      </c>
      <c r="AT9" s="23">
        <v>0</v>
      </c>
      <c r="AU9" s="23">
        <v>0</v>
      </c>
      <c r="AV9" s="29">
        <v>0</v>
      </c>
      <c r="AW9" s="29">
        <v>0</v>
      </c>
      <c r="AX9" s="29"/>
      <c r="AY9" s="29">
        <v>0</v>
      </c>
      <c r="AZ9" s="29">
        <v>0</v>
      </c>
      <c r="BA9" s="29">
        <v>0</v>
      </c>
      <c r="BB9" s="29"/>
      <c r="BC9" s="29"/>
      <c r="BD9" s="29"/>
      <c r="BE9" s="23">
        <f aca="true" t="shared" si="4" ref="BE9:BE16">BI9+BL9+BO9+BR9</f>
        <v>17080</v>
      </c>
      <c r="BF9" s="23">
        <f aca="true" t="shared" si="5" ref="BF9:BG16">BJ9+BM9+BP9+BS9</f>
        <v>1000</v>
      </c>
      <c r="BG9" s="23">
        <f t="shared" si="5"/>
        <v>1029.467</v>
      </c>
      <c r="BH9" s="23">
        <f>+BG9/BF9*100</f>
        <v>102.9467</v>
      </c>
      <c r="BI9" s="27">
        <v>15950</v>
      </c>
      <c r="BJ9" s="26">
        <v>1000</v>
      </c>
      <c r="BK9" s="41">
        <v>979.467</v>
      </c>
      <c r="BL9" s="27">
        <v>0</v>
      </c>
      <c r="BM9" s="26">
        <v>0</v>
      </c>
      <c r="BN9" s="27">
        <v>0</v>
      </c>
      <c r="BO9" s="29">
        <v>0</v>
      </c>
      <c r="BP9" s="27">
        <v>0</v>
      </c>
      <c r="BQ9" s="29">
        <v>0</v>
      </c>
      <c r="BR9" s="26">
        <v>1130</v>
      </c>
      <c r="BS9" s="26">
        <v>0</v>
      </c>
      <c r="BT9" s="41">
        <v>50</v>
      </c>
      <c r="BU9" s="29">
        <v>0</v>
      </c>
      <c r="BV9" s="27">
        <v>0</v>
      </c>
      <c r="BW9" s="29">
        <v>0</v>
      </c>
      <c r="BX9" s="27">
        <v>0</v>
      </c>
      <c r="BY9" s="27">
        <v>0</v>
      </c>
      <c r="BZ9" s="41">
        <v>0</v>
      </c>
      <c r="CA9" s="29">
        <v>0</v>
      </c>
      <c r="CB9" s="27">
        <v>0</v>
      </c>
      <c r="CC9" s="29">
        <v>0</v>
      </c>
      <c r="CD9" s="27">
        <v>26060</v>
      </c>
      <c r="CE9" s="26">
        <v>1045</v>
      </c>
      <c r="CF9" s="41">
        <v>475.2</v>
      </c>
      <c r="CG9" s="33">
        <v>9000</v>
      </c>
      <c r="CH9" s="26">
        <f>165+250</f>
        <v>415</v>
      </c>
      <c r="CI9" s="41">
        <v>281</v>
      </c>
      <c r="CJ9" s="26">
        <v>0</v>
      </c>
      <c r="CK9" s="27">
        <v>0</v>
      </c>
      <c r="CL9" s="26"/>
      <c r="CM9" s="29"/>
      <c r="CN9" s="27"/>
      <c r="CO9" s="29"/>
      <c r="CP9" s="26"/>
      <c r="CQ9" s="27"/>
      <c r="CR9" s="26"/>
      <c r="CS9" s="31">
        <v>1320</v>
      </c>
      <c r="CT9" s="26">
        <f>+CS9/12*2</f>
        <v>220</v>
      </c>
      <c r="CU9" s="41">
        <v>3036.947</v>
      </c>
      <c r="CV9" s="29"/>
      <c r="CW9" s="23">
        <f aca="true" t="shared" si="6" ref="CW9:CX11">Q9+U9+Y9+AC9+AG9+AK9+AN9+AP9+AS9+AV9+AY9+BB9+BI9+BL9+BO9+BR9+BU9+BX9+CA9+CD9+CJ9+CM9+CP9+CS9</f>
        <v>313670.8</v>
      </c>
      <c r="CX9" s="23">
        <f t="shared" si="6"/>
        <v>43374.26666666667</v>
      </c>
      <c r="CY9" s="23">
        <f aca="true" t="shared" si="7" ref="CY9:CY16">S9+W9+AA9+AE9+AI9+AM9+AO9+AR9+AU9+AX9+BA9+BD9+BK9+BN9+BQ9+BT9+BW9+BZ9+CC9+CF9+CL9+CO9+CR9+CU9+CV9</f>
        <v>47091.217</v>
      </c>
      <c r="CZ9" s="27"/>
      <c r="DA9" s="29"/>
      <c r="DB9" s="27"/>
      <c r="DC9" s="27"/>
      <c r="DD9" s="29"/>
      <c r="DE9" s="29"/>
      <c r="DF9" s="27"/>
      <c r="DG9" s="27"/>
      <c r="DH9" s="26"/>
      <c r="DI9" s="26"/>
      <c r="DJ9" s="26"/>
      <c r="DK9" s="32"/>
      <c r="DL9" s="26"/>
      <c r="DM9" s="23"/>
      <c r="DN9" s="23"/>
    </row>
    <row r="10" spans="1:118" s="12" customFormat="1" ht="21" customHeight="1">
      <c r="A10" s="40">
        <v>2</v>
      </c>
      <c r="B10" s="35" t="s">
        <v>63</v>
      </c>
      <c r="C10" s="26">
        <f>4210.7+8000</f>
        <v>12210.7</v>
      </c>
      <c r="D10" s="26">
        <f>9017-8000</f>
        <v>1017</v>
      </c>
      <c r="E10" s="23">
        <f t="shared" si="0"/>
        <v>169365.7</v>
      </c>
      <c r="F10" s="23">
        <f t="shared" si="1"/>
        <v>25357.65</v>
      </c>
      <c r="G10" s="23">
        <f t="shared" si="1"/>
        <v>23287.442</v>
      </c>
      <c r="H10" s="23">
        <f aca="true" t="shared" si="8" ref="H10:H17">+G10/F10*100</f>
        <v>91.83596271736536</v>
      </c>
      <c r="I10" s="23">
        <f aca="true" t="shared" si="9" ref="I10:I16">Q10+U10+Y10+AC10+AG10+AK10+BB10+BI10+BL10+BO10+BR10+BU10+CA10+CD10+CJ10+CM10+CS10</f>
        <v>48580</v>
      </c>
      <c r="J10" s="23">
        <f aca="true" t="shared" si="10" ref="J10:J17">R10+V10+Z10+AD10+AH10+AL10+BC10+BJ10+BM10+BP10+BS10+BV10+CB10+CE10+CK10+CN10+CT10</f>
        <v>5226.7</v>
      </c>
      <c r="K10" s="23">
        <f aca="true" t="shared" si="11" ref="K10:K16">S10+W10+AA10+AE10+AI10+AM10+BD10+BK10+BN10+BQ10+BT10+BW10+CC10+CF10+CL10+CO10+CU10</f>
        <v>3156.6420000000003</v>
      </c>
      <c r="L10" s="23">
        <f aca="true" t="shared" si="12" ref="L10:L17">+K10/J10*100</f>
        <v>60.3945510551591</v>
      </c>
      <c r="M10" s="23">
        <f t="shared" si="2"/>
        <v>19500</v>
      </c>
      <c r="N10" s="23">
        <f t="shared" si="2"/>
        <v>2275</v>
      </c>
      <c r="O10" s="23">
        <f t="shared" si="2"/>
        <v>2041.709</v>
      </c>
      <c r="P10" s="23">
        <f aca="true" t="shared" si="13" ref="P10:P17">+O10/N10*100</f>
        <v>89.74545054945055</v>
      </c>
      <c r="Q10" s="26">
        <v>500</v>
      </c>
      <c r="R10" s="26">
        <f aca="true" t="shared" si="14" ref="R10:R16">+Q10/12*2</f>
        <v>83.33333333333333</v>
      </c>
      <c r="S10" s="41">
        <v>31.573</v>
      </c>
      <c r="T10" s="23">
        <f aca="true" t="shared" si="15" ref="T10:T17">+S10/R10*100</f>
        <v>37.887600000000006</v>
      </c>
      <c r="U10" s="29">
        <v>7500</v>
      </c>
      <c r="V10" s="26">
        <v>875</v>
      </c>
      <c r="W10" s="41">
        <v>495.426</v>
      </c>
      <c r="X10" s="23">
        <f aca="true" t="shared" si="16" ref="X10:X17">+W10/V10*100</f>
        <v>56.62011428571429</v>
      </c>
      <c r="Y10" s="29">
        <v>19000</v>
      </c>
      <c r="Z10" s="26">
        <f>2275-R10</f>
        <v>2191.6666666666665</v>
      </c>
      <c r="AA10" s="41">
        <v>2010.136</v>
      </c>
      <c r="AB10" s="23">
        <f aca="true" t="shared" si="17" ref="AB10:AB17">+AA10/Z10*100</f>
        <v>91.7172319391635</v>
      </c>
      <c r="AC10" s="30">
        <v>1600</v>
      </c>
      <c r="AD10" s="26">
        <v>186.7</v>
      </c>
      <c r="AE10" s="41">
        <v>30.425</v>
      </c>
      <c r="AF10" s="23">
        <f aca="true" t="shared" si="18" ref="AF10:AF17">+AE10/AD10*100</f>
        <v>16.29619710765935</v>
      </c>
      <c r="AG10" s="26">
        <v>0</v>
      </c>
      <c r="AH10" s="26"/>
      <c r="AI10" s="41">
        <v>0</v>
      </c>
      <c r="AJ10" s="23"/>
      <c r="AK10" s="29">
        <v>0</v>
      </c>
      <c r="AL10" s="26">
        <f t="shared" si="3"/>
        <v>0</v>
      </c>
      <c r="AM10" s="29">
        <v>0</v>
      </c>
      <c r="AN10" s="23">
        <v>0</v>
      </c>
      <c r="AO10" s="23">
        <v>0</v>
      </c>
      <c r="AP10" s="23">
        <v>120785.7</v>
      </c>
      <c r="AQ10" s="23">
        <f aca="true" t="shared" si="19" ref="AQ10:AQ16">+AP10/12*2</f>
        <v>20130.95</v>
      </c>
      <c r="AR10" s="41">
        <v>20130.8</v>
      </c>
      <c r="AS10" s="23">
        <v>0</v>
      </c>
      <c r="AT10" s="23">
        <v>0</v>
      </c>
      <c r="AU10" s="23">
        <v>0</v>
      </c>
      <c r="AV10" s="29">
        <v>0</v>
      </c>
      <c r="AW10" s="29">
        <v>0</v>
      </c>
      <c r="AX10" s="29"/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3">
        <f t="shared" si="4"/>
        <v>2200</v>
      </c>
      <c r="BF10" s="23">
        <f t="shared" si="5"/>
        <v>256.7</v>
      </c>
      <c r="BG10" s="23">
        <f t="shared" si="5"/>
        <v>5.482</v>
      </c>
      <c r="BH10" s="23">
        <f aca="true" t="shared" si="20" ref="BH10:BH17">+BG10/BF10*100</f>
        <v>2.135566809505259</v>
      </c>
      <c r="BI10" s="27">
        <v>2200</v>
      </c>
      <c r="BJ10" s="26">
        <v>256.7</v>
      </c>
      <c r="BK10" s="41">
        <v>5.482</v>
      </c>
      <c r="BL10" s="27">
        <v>0</v>
      </c>
      <c r="BM10" s="26">
        <v>0</v>
      </c>
      <c r="BN10" s="27">
        <v>0</v>
      </c>
      <c r="BO10" s="29">
        <v>0</v>
      </c>
      <c r="BP10" s="29">
        <v>0</v>
      </c>
      <c r="BQ10" s="29">
        <v>0</v>
      </c>
      <c r="BR10" s="29">
        <v>0</v>
      </c>
      <c r="BS10" s="26">
        <v>0</v>
      </c>
      <c r="BT10" s="41">
        <v>0</v>
      </c>
      <c r="BU10" s="29">
        <v>0</v>
      </c>
      <c r="BV10" s="29">
        <v>0</v>
      </c>
      <c r="BW10" s="29">
        <v>0</v>
      </c>
      <c r="BX10" s="27"/>
      <c r="BY10" s="27"/>
      <c r="BZ10" s="41">
        <v>0</v>
      </c>
      <c r="CA10" s="29"/>
      <c r="CB10" s="27"/>
      <c r="CC10" s="29"/>
      <c r="CD10" s="27">
        <v>14500</v>
      </c>
      <c r="CE10" s="26">
        <v>1458.3</v>
      </c>
      <c r="CF10" s="41">
        <v>304</v>
      </c>
      <c r="CG10" s="33">
        <v>8000</v>
      </c>
      <c r="CH10" s="26">
        <v>233.3</v>
      </c>
      <c r="CI10" s="41">
        <v>195.6</v>
      </c>
      <c r="CJ10" s="26"/>
      <c r="CK10" s="27"/>
      <c r="CL10" s="30"/>
      <c r="CM10" s="29"/>
      <c r="CN10" s="27"/>
      <c r="CO10" s="29"/>
      <c r="CP10" s="26"/>
      <c r="CQ10" s="27"/>
      <c r="CR10" s="26"/>
      <c r="CS10" s="31">
        <v>3280</v>
      </c>
      <c r="CT10" s="26">
        <v>175</v>
      </c>
      <c r="CU10" s="41">
        <v>279.6</v>
      </c>
      <c r="CV10" s="29"/>
      <c r="CW10" s="23">
        <f t="shared" si="6"/>
        <v>169365.7</v>
      </c>
      <c r="CX10" s="23">
        <f t="shared" si="6"/>
        <v>25357.65</v>
      </c>
      <c r="CY10" s="23">
        <f t="shared" si="7"/>
        <v>23287.442</v>
      </c>
      <c r="CZ10" s="27"/>
      <c r="DA10" s="29"/>
      <c r="DB10" s="27"/>
      <c r="DC10" s="27"/>
      <c r="DD10" s="29"/>
      <c r="DE10" s="29"/>
      <c r="DF10" s="27"/>
      <c r="DG10" s="27"/>
      <c r="DH10" s="26"/>
      <c r="DI10" s="26"/>
      <c r="DJ10" s="32"/>
      <c r="DK10" s="32"/>
      <c r="DL10" s="26"/>
      <c r="DM10" s="23"/>
      <c r="DN10" s="23"/>
    </row>
    <row r="11" spans="1:118" s="12" customFormat="1" ht="21" customHeight="1">
      <c r="A11" s="40">
        <v>3</v>
      </c>
      <c r="B11" s="35" t="s">
        <v>64</v>
      </c>
      <c r="C11" s="29">
        <v>8308.1</v>
      </c>
      <c r="D11" s="29">
        <v>4497.4</v>
      </c>
      <c r="E11" s="23">
        <f t="shared" si="0"/>
        <v>191116.5</v>
      </c>
      <c r="F11" s="23">
        <f t="shared" si="1"/>
        <v>28587.716666666667</v>
      </c>
      <c r="G11" s="23">
        <f t="shared" si="1"/>
        <v>25583.674</v>
      </c>
      <c r="H11" s="23">
        <f t="shared" si="8"/>
        <v>89.49184119286663</v>
      </c>
      <c r="I11" s="23">
        <f t="shared" si="9"/>
        <v>52700</v>
      </c>
      <c r="J11" s="23">
        <f t="shared" si="10"/>
        <v>5518.3</v>
      </c>
      <c r="K11" s="23">
        <f t="shared" si="11"/>
        <v>2514.2740000000003</v>
      </c>
      <c r="L11" s="23">
        <f t="shared" si="12"/>
        <v>45.56247395031079</v>
      </c>
      <c r="M11" s="23">
        <f t="shared" si="2"/>
        <v>16400</v>
      </c>
      <c r="N11" s="23">
        <f t="shared" si="2"/>
        <v>1750</v>
      </c>
      <c r="O11" s="23">
        <f t="shared" si="2"/>
        <v>1753.565</v>
      </c>
      <c r="P11" s="23">
        <f t="shared" si="13"/>
        <v>100.20371428571428</v>
      </c>
      <c r="Q11" s="26">
        <v>300</v>
      </c>
      <c r="R11" s="26">
        <f t="shared" si="14"/>
        <v>50</v>
      </c>
      <c r="S11" s="41">
        <v>86.479</v>
      </c>
      <c r="T11" s="23">
        <f t="shared" si="15"/>
        <v>172.958</v>
      </c>
      <c r="U11" s="29">
        <v>8300</v>
      </c>
      <c r="V11" s="26">
        <v>968.3</v>
      </c>
      <c r="W11" s="41">
        <v>600.893</v>
      </c>
      <c r="X11" s="23">
        <f t="shared" si="16"/>
        <v>62.05649075699681</v>
      </c>
      <c r="Y11" s="29">
        <v>16100</v>
      </c>
      <c r="Z11" s="26">
        <f>1750-R11</f>
        <v>1700</v>
      </c>
      <c r="AA11" s="41">
        <v>1667.086</v>
      </c>
      <c r="AB11" s="23">
        <f t="shared" si="17"/>
        <v>98.06388235294118</v>
      </c>
      <c r="AC11" s="31">
        <v>1000</v>
      </c>
      <c r="AD11" s="26">
        <v>116.7</v>
      </c>
      <c r="AE11" s="41">
        <v>65.5</v>
      </c>
      <c r="AF11" s="23">
        <f t="shared" si="18"/>
        <v>56.12682090831191</v>
      </c>
      <c r="AG11" s="26">
        <v>0</v>
      </c>
      <c r="AH11" s="26">
        <v>0</v>
      </c>
      <c r="AI11" s="41">
        <v>0</v>
      </c>
      <c r="AJ11" s="23"/>
      <c r="AK11" s="29">
        <v>0</v>
      </c>
      <c r="AL11" s="26">
        <f t="shared" si="3"/>
        <v>0</v>
      </c>
      <c r="AM11" s="29">
        <v>0</v>
      </c>
      <c r="AN11" s="23">
        <v>0</v>
      </c>
      <c r="AO11" s="23">
        <v>0</v>
      </c>
      <c r="AP11" s="23">
        <v>138416.5</v>
      </c>
      <c r="AQ11" s="23">
        <f t="shared" si="19"/>
        <v>23069.416666666668</v>
      </c>
      <c r="AR11" s="41">
        <v>23069.4</v>
      </c>
      <c r="AS11" s="23">
        <v>0</v>
      </c>
      <c r="AT11" s="23">
        <v>0</v>
      </c>
      <c r="AU11" s="23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3">
        <f t="shared" si="4"/>
        <v>16500</v>
      </c>
      <c r="BF11" s="23">
        <f t="shared" si="5"/>
        <v>1925</v>
      </c>
      <c r="BG11" s="23">
        <f t="shared" si="5"/>
        <v>81.51599999999999</v>
      </c>
      <c r="BH11" s="23">
        <f t="shared" si="20"/>
        <v>4.2345974025974025</v>
      </c>
      <c r="BI11" s="27">
        <f>16500-BL11</f>
        <v>11064</v>
      </c>
      <c r="BJ11" s="26">
        <f>1925-BM11</f>
        <v>1154.9</v>
      </c>
      <c r="BK11" s="41">
        <v>74.216</v>
      </c>
      <c r="BL11" s="27">
        <v>5436</v>
      </c>
      <c r="BM11" s="26">
        <v>770.1</v>
      </c>
      <c r="BN11" s="27">
        <v>0</v>
      </c>
      <c r="BO11" s="29">
        <v>0</v>
      </c>
      <c r="BP11" s="29">
        <v>0</v>
      </c>
      <c r="BQ11" s="29">
        <v>0</v>
      </c>
      <c r="BR11" s="26">
        <v>0</v>
      </c>
      <c r="BS11" s="26">
        <v>0</v>
      </c>
      <c r="BT11" s="41">
        <v>7.3</v>
      </c>
      <c r="BU11" s="29">
        <v>0</v>
      </c>
      <c r="BV11" s="29">
        <v>0</v>
      </c>
      <c r="BW11" s="29">
        <v>0</v>
      </c>
      <c r="BX11" s="27">
        <v>0</v>
      </c>
      <c r="BY11" s="27">
        <v>0</v>
      </c>
      <c r="BZ11" s="41">
        <v>0</v>
      </c>
      <c r="CA11" s="29">
        <v>0</v>
      </c>
      <c r="CB11" s="27">
        <v>0</v>
      </c>
      <c r="CC11" s="29">
        <v>0</v>
      </c>
      <c r="CD11" s="27">
        <v>10500</v>
      </c>
      <c r="CE11" s="26">
        <v>758.3</v>
      </c>
      <c r="CF11" s="41">
        <v>12.8</v>
      </c>
      <c r="CG11" s="33">
        <v>9000</v>
      </c>
      <c r="CH11" s="26">
        <v>583.3</v>
      </c>
      <c r="CI11" s="41">
        <v>12.8</v>
      </c>
      <c r="CJ11" s="26">
        <v>0</v>
      </c>
      <c r="CK11" s="27">
        <v>0</v>
      </c>
      <c r="CL11" s="31">
        <v>0</v>
      </c>
      <c r="CM11" s="29">
        <v>0</v>
      </c>
      <c r="CN11" s="27">
        <v>0</v>
      </c>
      <c r="CO11" s="29">
        <v>0</v>
      </c>
      <c r="CP11" s="26">
        <v>0</v>
      </c>
      <c r="CQ11" s="27">
        <v>0</v>
      </c>
      <c r="CR11" s="26">
        <v>0</v>
      </c>
      <c r="CS11" s="31">
        <v>0</v>
      </c>
      <c r="CT11" s="26">
        <v>0</v>
      </c>
      <c r="CU11" s="41">
        <v>0</v>
      </c>
      <c r="CV11" s="29"/>
      <c r="CW11" s="23">
        <f t="shared" si="6"/>
        <v>191116.5</v>
      </c>
      <c r="CX11" s="23">
        <f t="shared" si="6"/>
        <v>28587.716666666667</v>
      </c>
      <c r="CY11" s="23">
        <f t="shared" si="7"/>
        <v>25583.674</v>
      </c>
      <c r="CZ11" s="27"/>
      <c r="DA11" s="29"/>
      <c r="DB11" s="27"/>
      <c r="DC11" s="27"/>
      <c r="DD11" s="29"/>
      <c r="DE11" s="29"/>
      <c r="DF11" s="27"/>
      <c r="DG11" s="27"/>
      <c r="DH11" s="26"/>
      <c r="DI11" s="26"/>
      <c r="DJ11" s="32"/>
      <c r="DK11" s="32"/>
      <c r="DL11" s="26"/>
      <c r="DM11" s="23"/>
      <c r="DN11" s="23"/>
    </row>
    <row r="12" spans="1:118" s="12" customFormat="1" ht="21" customHeight="1">
      <c r="A12" s="40">
        <v>4</v>
      </c>
      <c r="B12" s="35" t="s">
        <v>55</v>
      </c>
      <c r="C12" s="26">
        <f>35753.6+13000.1</f>
        <v>48753.7</v>
      </c>
      <c r="D12" s="26">
        <f>16132.1-13000.1</f>
        <v>3132</v>
      </c>
      <c r="E12" s="23">
        <f t="shared" si="0"/>
        <v>226873.2</v>
      </c>
      <c r="F12" s="23">
        <f t="shared" si="1"/>
        <v>36530.1</v>
      </c>
      <c r="G12" s="23">
        <f t="shared" si="1"/>
        <v>33463.77180000001</v>
      </c>
      <c r="H12" s="23">
        <f t="shared" si="8"/>
        <v>91.60602297831106</v>
      </c>
      <c r="I12" s="23">
        <f t="shared" si="9"/>
        <v>93500</v>
      </c>
      <c r="J12" s="23">
        <f t="shared" si="10"/>
        <v>15191.733333333334</v>
      </c>
      <c r="K12" s="23">
        <f t="shared" si="11"/>
        <v>12125.3718</v>
      </c>
      <c r="L12" s="23">
        <f t="shared" si="12"/>
        <v>79.81559137425617</v>
      </c>
      <c r="M12" s="23">
        <f>Q12+Y12</f>
        <v>40000</v>
      </c>
      <c r="N12" s="23">
        <f aca="true" t="shared" si="21" ref="N12:O16">R12+Z12</f>
        <v>6666.7</v>
      </c>
      <c r="O12" s="23">
        <f t="shared" si="21"/>
        <v>6795.1720000000005</v>
      </c>
      <c r="P12" s="23">
        <f t="shared" si="13"/>
        <v>101.92707036464819</v>
      </c>
      <c r="Q12" s="26">
        <v>5700</v>
      </c>
      <c r="R12" s="26">
        <f t="shared" si="14"/>
        <v>950</v>
      </c>
      <c r="S12" s="41">
        <v>2385.318</v>
      </c>
      <c r="T12" s="23">
        <f t="shared" si="15"/>
        <v>251.08610526315795</v>
      </c>
      <c r="U12" s="29">
        <f>4515+485</f>
        <v>5000</v>
      </c>
      <c r="V12" s="26">
        <v>833.3</v>
      </c>
      <c r="W12" s="41">
        <v>846.961</v>
      </c>
      <c r="X12" s="23">
        <f t="shared" si="16"/>
        <v>101.63938557542302</v>
      </c>
      <c r="Y12" s="29">
        <f>40000-Q12</f>
        <v>34300</v>
      </c>
      <c r="Z12" s="26">
        <f>6666.7-R12</f>
        <v>5716.7</v>
      </c>
      <c r="AA12" s="41">
        <v>4409.854</v>
      </c>
      <c r="AB12" s="23">
        <f t="shared" si="17"/>
        <v>77.13985341193347</v>
      </c>
      <c r="AC12" s="32">
        <v>5300</v>
      </c>
      <c r="AD12" s="26">
        <v>950</v>
      </c>
      <c r="AE12" s="41">
        <v>907.24</v>
      </c>
      <c r="AF12" s="23">
        <f t="shared" si="18"/>
        <v>95.49894736842106</v>
      </c>
      <c r="AG12" s="26">
        <v>5500</v>
      </c>
      <c r="AH12" s="26">
        <f>+AG12/12*1</f>
        <v>458.3333333333333</v>
      </c>
      <c r="AI12" s="41">
        <v>837.8</v>
      </c>
      <c r="AJ12" s="23">
        <f>+AI12/AH12*100</f>
        <v>182.79272727272726</v>
      </c>
      <c r="AK12" s="29">
        <v>0</v>
      </c>
      <c r="AL12" s="26">
        <f t="shared" si="3"/>
        <v>0</v>
      </c>
      <c r="AM12" s="29">
        <v>0</v>
      </c>
      <c r="AN12" s="23">
        <v>0</v>
      </c>
      <c r="AO12" s="23">
        <v>0</v>
      </c>
      <c r="AP12" s="23">
        <v>128030.2</v>
      </c>
      <c r="AQ12" s="23">
        <f t="shared" si="19"/>
        <v>21338.366666666665</v>
      </c>
      <c r="AR12" s="41">
        <v>21338.4</v>
      </c>
      <c r="AS12" s="23">
        <v>0</v>
      </c>
      <c r="AT12" s="23">
        <v>0</v>
      </c>
      <c r="AU12" s="23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3">
        <f t="shared" si="4"/>
        <v>4000</v>
      </c>
      <c r="BF12" s="23">
        <f t="shared" si="5"/>
        <v>666.7</v>
      </c>
      <c r="BG12" s="23">
        <f t="shared" si="5"/>
        <v>44.2448</v>
      </c>
      <c r="BH12" s="23">
        <f t="shared" si="20"/>
        <v>6.63638818059097</v>
      </c>
      <c r="BI12" s="27">
        <v>4000</v>
      </c>
      <c r="BJ12" s="27">
        <v>666.7</v>
      </c>
      <c r="BK12" s="41">
        <v>44.2448</v>
      </c>
      <c r="BL12" s="27">
        <v>0</v>
      </c>
      <c r="BM12" s="27">
        <v>0</v>
      </c>
      <c r="BN12" s="27">
        <v>0</v>
      </c>
      <c r="BO12" s="29">
        <v>0</v>
      </c>
      <c r="BP12" s="29">
        <v>0</v>
      </c>
      <c r="BQ12" s="29">
        <v>0</v>
      </c>
      <c r="BR12" s="26">
        <v>0</v>
      </c>
      <c r="BS12" s="26">
        <v>0</v>
      </c>
      <c r="BT12" s="41">
        <v>0</v>
      </c>
      <c r="BU12" s="29">
        <v>0</v>
      </c>
      <c r="BV12" s="29">
        <v>0</v>
      </c>
      <c r="BW12" s="29">
        <v>0</v>
      </c>
      <c r="BX12" s="27">
        <v>5343</v>
      </c>
      <c r="BY12" s="27"/>
      <c r="BZ12" s="41">
        <v>0</v>
      </c>
      <c r="CA12" s="29">
        <v>0</v>
      </c>
      <c r="CB12" s="27">
        <f>+CA12/12*1</f>
        <v>0</v>
      </c>
      <c r="CC12" s="29">
        <v>0</v>
      </c>
      <c r="CD12" s="27">
        <v>33700</v>
      </c>
      <c r="CE12" s="27">
        <v>5616.7</v>
      </c>
      <c r="CF12" s="41">
        <v>2644.008</v>
      </c>
      <c r="CG12" s="33">
        <v>20500</v>
      </c>
      <c r="CH12" s="33">
        <v>3416.6</v>
      </c>
      <c r="CI12" s="41">
        <v>1276.31</v>
      </c>
      <c r="CJ12" s="26">
        <v>0</v>
      </c>
      <c r="CK12" s="27">
        <f>+CJ12/12*1</f>
        <v>0</v>
      </c>
      <c r="CL12" s="32">
        <v>0</v>
      </c>
      <c r="CM12" s="29">
        <v>0</v>
      </c>
      <c r="CN12" s="27">
        <f>+CM12/12*1</f>
        <v>0</v>
      </c>
      <c r="CO12" s="29">
        <v>0</v>
      </c>
      <c r="CP12" s="26">
        <v>0</v>
      </c>
      <c r="CQ12" s="27">
        <f>+CP12/12*1</f>
        <v>0</v>
      </c>
      <c r="CR12" s="26">
        <v>0</v>
      </c>
      <c r="CS12" s="32">
        <v>0</v>
      </c>
      <c r="CT12" s="27">
        <v>0</v>
      </c>
      <c r="CU12" s="41">
        <v>49.946</v>
      </c>
      <c r="CV12" s="29">
        <v>0</v>
      </c>
      <c r="CW12" s="23">
        <f aca="true" t="shared" si="22" ref="CW12:CX16">Q12+U12+Y12+AC12+AG12+AK12+AN12+AP12+AS12+AV12+AY12+BB12+BI12+BL12+BO12+BR12+BU12+BX12+CA12+CD12+CJ12+CM12+CP12+CS12</f>
        <v>226873.2</v>
      </c>
      <c r="CX12" s="23">
        <f t="shared" si="22"/>
        <v>36530.1</v>
      </c>
      <c r="CY12" s="23">
        <f t="shared" si="7"/>
        <v>33463.77180000001</v>
      </c>
      <c r="CZ12" s="27">
        <v>0</v>
      </c>
      <c r="DA12" s="29">
        <v>0</v>
      </c>
      <c r="DB12" s="27">
        <v>0</v>
      </c>
      <c r="DC12" s="27">
        <v>0</v>
      </c>
      <c r="DD12" s="29">
        <v>0</v>
      </c>
      <c r="DE12" s="29">
        <v>0</v>
      </c>
      <c r="DF12" s="27">
        <v>0</v>
      </c>
      <c r="DG12" s="27">
        <v>0</v>
      </c>
      <c r="DH12" s="26">
        <v>0</v>
      </c>
      <c r="DI12" s="26">
        <v>0</v>
      </c>
      <c r="DJ12" s="32"/>
      <c r="DK12" s="32"/>
      <c r="DL12" s="26">
        <v>0</v>
      </c>
      <c r="DM12" s="23">
        <f>CZ12+DB12+DD12+DF12+DH12+DJ12</f>
        <v>0</v>
      </c>
      <c r="DN12" s="23">
        <f>DA12+DC12+DE12+DG12+DI12+DK12+DL12</f>
        <v>0</v>
      </c>
    </row>
    <row r="13" spans="1:118" s="12" customFormat="1" ht="21" customHeight="1">
      <c r="A13" s="40">
        <v>5</v>
      </c>
      <c r="B13" s="35" t="s">
        <v>56</v>
      </c>
      <c r="C13" s="28">
        <f>784.4+5117.7</f>
        <v>5902.099999999999</v>
      </c>
      <c r="D13" s="28">
        <v>0</v>
      </c>
      <c r="E13" s="23">
        <f t="shared" si="0"/>
        <v>126855.2</v>
      </c>
      <c r="F13" s="23">
        <f t="shared" si="1"/>
        <v>20362.533333333333</v>
      </c>
      <c r="G13" s="23">
        <f t="shared" si="1"/>
        <v>20503.976</v>
      </c>
      <c r="H13" s="23">
        <f t="shared" si="8"/>
        <v>100.69462214917593</v>
      </c>
      <c r="I13" s="23">
        <f t="shared" si="9"/>
        <v>20400</v>
      </c>
      <c r="J13" s="23">
        <f t="shared" si="10"/>
        <v>2620</v>
      </c>
      <c r="K13" s="23">
        <f t="shared" si="11"/>
        <v>2761.3759999999997</v>
      </c>
      <c r="L13" s="23">
        <f t="shared" si="12"/>
        <v>105.39603053435114</v>
      </c>
      <c r="M13" s="23">
        <f>Q13+Y13</f>
        <v>10000</v>
      </c>
      <c r="N13" s="23">
        <f t="shared" si="21"/>
        <v>1400</v>
      </c>
      <c r="O13" s="23">
        <f t="shared" si="21"/>
        <v>1768.228</v>
      </c>
      <c r="P13" s="23">
        <f t="shared" si="13"/>
        <v>126.302</v>
      </c>
      <c r="Q13" s="28">
        <v>320</v>
      </c>
      <c r="R13" s="26">
        <f t="shared" si="14"/>
        <v>53.333333333333336</v>
      </c>
      <c r="S13" s="41">
        <v>56.828</v>
      </c>
      <c r="T13" s="23">
        <f t="shared" si="15"/>
        <v>106.55250000000001</v>
      </c>
      <c r="U13" s="29">
        <v>2200</v>
      </c>
      <c r="V13" s="26">
        <v>160</v>
      </c>
      <c r="W13" s="41">
        <v>160.377</v>
      </c>
      <c r="X13" s="23">
        <f t="shared" si="16"/>
        <v>100.235625</v>
      </c>
      <c r="Y13" s="29">
        <f>10000-Q13</f>
        <v>9680</v>
      </c>
      <c r="Z13" s="26">
        <f>1400-R13</f>
        <v>1346.6666666666667</v>
      </c>
      <c r="AA13" s="41">
        <v>1711.4</v>
      </c>
      <c r="AB13" s="23">
        <f t="shared" si="17"/>
        <v>127.08415841584157</v>
      </c>
      <c r="AC13" s="33">
        <v>200</v>
      </c>
      <c r="AD13" s="26">
        <v>50</v>
      </c>
      <c r="AE13" s="41">
        <v>34.8</v>
      </c>
      <c r="AF13" s="23">
        <f t="shared" si="18"/>
        <v>69.6</v>
      </c>
      <c r="AG13" s="26">
        <v>0</v>
      </c>
      <c r="AH13" s="26">
        <f>+AG13/12*1</f>
        <v>0</v>
      </c>
      <c r="AI13" s="41">
        <v>0</v>
      </c>
      <c r="AJ13" s="23">
        <v>0</v>
      </c>
      <c r="AK13" s="29">
        <v>0</v>
      </c>
      <c r="AL13" s="26">
        <f t="shared" si="3"/>
        <v>0</v>
      </c>
      <c r="AM13" s="29">
        <v>0</v>
      </c>
      <c r="AN13" s="23">
        <v>0</v>
      </c>
      <c r="AO13" s="23">
        <v>0</v>
      </c>
      <c r="AP13" s="23">
        <v>106455.2</v>
      </c>
      <c r="AQ13" s="23">
        <f t="shared" si="19"/>
        <v>17742.533333333333</v>
      </c>
      <c r="AR13" s="41">
        <v>17742.6</v>
      </c>
      <c r="AS13" s="23">
        <v>0</v>
      </c>
      <c r="AT13" s="23">
        <v>0</v>
      </c>
      <c r="AU13" s="23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3">
        <f t="shared" si="4"/>
        <v>1000</v>
      </c>
      <c r="BF13" s="23">
        <f t="shared" si="5"/>
        <v>200</v>
      </c>
      <c r="BG13" s="23">
        <f t="shared" si="5"/>
        <v>165.931</v>
      </c>
      <c r="BH13" s="23">
        <f t="shared" si="20"/>
        <v>82.9655</v>
      </c>
      <c r="BI13" s="27">
        <v>1000</v>
      </c>
      <c r="BJ13" s="27">
        <v>200</v>
      </c>
      <c r="BK13" s="41">
        <v>165.931</v>
      </c>
      <c r="BL13" s="27">
        <v>0</v>
      </c>
      <c r="BM13" s="27">
        <v>0</v>
      </c>
      <c r="BN13" s="27">
        <v>0</v>
      </c>
      <c r="BO13" s="29">
        <v>0</v>
      </c>
      <c r="BP13" s="29">
        <v>0</v>
      </c>
      <c r="BQ13" s="29">
        <v>0</v>
      </c>
      <c r="BR13" s="26">
        <v>0</v>
      </c>
      <c r="BS13" s="26">
        <v>0</v>
      </c>
      <c r="BT13" s="41">
        <v>0</v>
      </c>
      <c r="BU13" s="29">
        <v>0</v>
      </c>
      <c r="BV13" s="29">
        <v>0</v>
      </c>
      <c r="BW13" s="29">
        <v>0</v>
      </c>
      <c r="BX13" s="27">
        <v>0</v>
      </c>
      <c r="BY13" s="27"/>
      <c r="BZ13" s="41">
        <v>0</v>
      </c>
      <c r="CA13" s="29">
        <v>0</v>
      </c>
      <c r="CB13" s="27">
        <f>+CA13/12*1</f>
        <v>0</v>
      </c>
      <c r="CC13" s="29">
        <v>0</v>
      </c>
      <c r="CD13" s="27">
        <v>6500</v>
      </c>
      <c r="CE13" s="27">
        <v>730</v>
      </c>
      <c r="CF13" s="41">
        <v>582.04</v>
      </c>
      <c r="CG13" s="33">
        <v>4400</v>
      </c>
      <c r="CH13" s="33">
        <v>500</v>
      </c>
      <c r="CI13" s="41">
        <v>532.04</v>
      </c>
      <c r="CJ13" s="26">
        <v>0</v>
      </c>
      <c r="CK13" s="27">
        <f>+CJ13/12*1</f>
        <v>0</v>
      </c>
      <c r="CL13" s="33">
        <v>0</v>
      </c>
      <c r="CM13" s="29">
        <v>0</v>
      </c>
      <c r="CN13" s="27">
        <f>+CM13/12*1</f>
        <v>0</v>
      </c>
      <c r="CO13" s="29">
        <v>0</v>
      </c>
      <c r="CP13" s="26">
        <v>0</v>
      </c>
      <c r="CQ13" s="27">
        <f>+CP13/12*1</f>
        <v>0</v>
      </c>
      <c r="CR13" s="26">
        <v>0</v>
      </c>
      <c r="CS13" s="33">
        <v>500</v>
      </c>
      <c r="CT13" s="27">
        <v>80</v>
      </c>
      <c r="CU13" s="41">
        <v>50</v>
      </c>
      <c r="CV13" s="29">
        <v>0</v>
      </c>
      <c r="CW13" s="23">
        <f t="shared" si="22"/>
        <v>126855.2</v>
      </c>
      <c r="CX13" s="23">
        <f t="shared" si="22"/>
        <v>20362.533333333333</v>
      </c>
      <c r="CY13" s="23">
        <f t="shared" si="7"/>
        <v>20503.976</v>
      </c>
      <c r="CZ13" s="27">
        <v>0</v>
      </c>
      <c r="DA13" s="29">
        <v>0</v>
      </c>
      <c r="DB13" s="27">
        <v>0</v>
      </c>
      <c r="DC13" s="27">
        <v>0</v>
      </c>
      <c r="DD13" s="29">
        <v>0</v>
      </c>
      <c r="DE13" s="29">
        <v>0</v>
      </c>
      <c r="DF13" s="27">
        <v>0</v>
      </c>
      <c r="DG13" s="27">
        <v>0</v>
      </c>
      <c r="DH13" s="26">
        <v>0</v>
      </c>
      <c r="DI13" s="28">
        <v>0</v>
      </c>
      <c r="DJ13" s="33"/>
      <c r="DK13" s="33"/>
      <c r="DL13" s="26">
        <v>0</v>
      </c>
      <c r="DM13" s="23">
        <f>CZ13+DB13+DD13+DF13+DH13+DJ13</f>
        <v>0</v>
      </c>
      <c r="DN13" s="23">
        <f>DA13+DC13+DE13+DG13+DI13+DK13+DL13</f>
        <v>0</v>
      </c>
    </row>
    <row r="14" spans="1:118" s="12" customFormat="1" ht="21" customHeight="1">
      <c r="A14" s="40">
        <v>6</v>
      </c>
      <c r="B14" s="35" t="s">
        <v>69</v>
      </c>
      <c r="C14" s="28">
        <v>185.7</v>
      </c>
      <c r="D14" s="28">
        <v>202.2</v>
      </c>
      <c r="E14" s="23">
        <f t="shared" si="0"/>
        <v>232564.00000000003</v>
      </c>
      <c r="F14" s="23">
        <f t="shared" si="1"/>
        <v>31781.183333333334</v>
      </c>
      <c r="G14" s="23">
        <f t="shared" si="1"/>
        <v>31795.726099999996</v>
      </c>
      <c r="H14" s="23">
        <f t="shared" si="8"/>
        <v>100.04575904715105</v>
      </c>
      <c r="I14" s="23">
        <f t="shared" si="9"/>
        <v>99039.8</v>
      </c>
      <c r="J14" s="23">
        <f t="shared" si="10"/>
        <v>11042.333333333332</v>
      </c>
      <c r="K14" s="23">
        <f t="shared" si="11"/>
        <v>11056.926100000002</v>
      </c>
      <c r="L14" s="23">
        <f t="shared" si="12"/>
        <v>100.13215292661579</v>
      </c>
      <c r="M14" s="23">
        <f>Q14+Y14</f>
        <v>29500</v>
      </c>
      <c r="N14" s="23">
        <f t="shared" si="21"/>
        <v>4916</v>
      </c>
      <c r="O14" s="23">
        <f t="shared" si="21"/>
        <v>4375.7524</v>
      </c>
      <c r="P14" s="23">
        <f t="shared" si="13"/>
        <v>89.01042310821808</v>
      </c>
      <c r="Q14" s="28">
        <v>2500</v>
      </c>
      <c r="R14" s="26">
        <f t="shared" si="14"/>
        <v>416.6666666666667</v>
      </c>
      <c r="S14" s="41">
        <v>464.7714</v>
      </c>
      <c r="T14" s="23">
        <f t="shared" si="15"/>
        <v>111.545136</v>
      </c>
      <c r="U14" s="29">
        <v>5000</v>
      </c>
      <c r="V14" s="26">
        <v>130</v>
      </c>
      <c r="W14" s="41">
        <v>577.5337</v>
      </c>
      <c r="X14" s="23">
        <f t="shared" si="16"/>
        <v>444.2566923076923</v>
      </c>
      <c r="Y14" s="29">
        <v>27000</v>
      </c>
      <c r="Z14" s="26">
        <f>4916-R14</f>
        <v>4499.333333333333</v>
      </c>
      <c r="AA14" s="41">
        <v>3910.981</v>
      </c>
      <c r="AB14" s="23">
        <f t="shared" si="17"/>
        <v>86.92356645428954</v>
      </c>
      <c r="AC14" s="33">
        <v>5839.8</v>
      </c>
      <c r="AD14" s="26">
        <v>966</v>
      </c>
      <c r="AE14" s="41">
        <v>413.09</v>
      </c>
      <c r="AF14" s="23">
        <f t="shared" si="18"/>
        <v>42.76293995859213</v>
      </c>
      <c r="AG14" s="26">
        <v>4300</v>
      </c>
      <c r="AH14" s="26">
        <f>+AG14/12*1</f>
        <v>358.3333333333333</v>
      </c>
      <c r="AI14" s="41">
        <v>200</v>
      </c>
      <c r="AJ14" s="23">
        <f>+AI14/AH14*100</f>
        <v>55.81395348837209</v>
      </c>
      <c r="AK14" s="29">
        <v>0</v>
      </c>
      <c r="AL14" s="26">
        <f t="shared" si="3"/>
        <v>0</v>
      </c>
      <c r="AM14" s="29">
        <v>0</v>
      </c>
      <c r="AN14" s="23">
        <v>0</v>
      </c>
      <c r="AO14" s="23">
        <v>0</v>
      </c>
      <c r="AP14" s="23">
        <v>124433.1</v>
      </c>
      <c r="AQ14" s="23">
        <f t="shared" si="19"/>
        <v>20738.850000000002</v>
      </c>
      <c r="AR14" s="41">
        <v>20738.8</v>
      </c>
      <c r="AS14" s="23">
        <v>3734</v>
      </c>
      <c r="AT14" s="23">
        <v>0</v>
      </c>
      <c r="AU14" s="23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3">
        <f t="shared" si="4"/>
        <v>22500</v>
      </c>
      <c r="BF14" s="23">
        <f t="shared" si="5"/>
        <v>3332</v>
      </c>
      <c r="BG14" s="23">
        <f t="shared" si="5"/>
        <v>402.9</v>
      </c>
      <c r="BH14" s="23">
        <f t="shared" si="20"/>
        <v>12.091836734693876</v>
      </c>
      <c r="BI14" s="27">
        <f>22500-BR14</f>
        <v>21000</v>
      </c>
      <c r="BJ14" s="27">
        <v>3332</v>
      </c>
      <c r="BK14" s="41">
        <v>164.1</v>
      </c>
      <c r="BL14" s="27">
        <v>0</v>
      </c>
      <c r="BM14" s="27">
        <v>0</v>
      </c>
      <c r="BN14" s="27">
        <v>0</v>
      </c>
      <c r="BO14" s="29">
        <v>0</v>
      </c>
      <c r="BP14" s="29">
        <v>0</v>
      </c>
      <c r="BQ14" s="29">
        <v>0</v>
      </c>
      <c r="BR14" s="26">
        <v>1500</v>
      </c>
      <c r="BS14" s="26">
        <v>0</v>
      </c>
      <c r="BT14" s="41">
        <v>238.8</v>
      </c>
      <c r="BU14" s="29">
        <v>0</v>
      </c>
      <c r="BV14" s="29">
        <v>0</v>
      </c>
      <c r="BW14" s="29">
        <v>0</v>
      </c>
      <c r="BX14" s="27">
        <v>5357.1</v>
      </c>
      <c r="BY14" s="27"/>
      <c r="BZ14" s="41">
        <v>0</v>
      </c>
      <c r="CA14" s="29">
        <v>0</v>
      </c>
      <c r="CB14" s="27">
        <f>+CA14/12*1</f>
        <v>0</v>
      </c>
      <c r="CC14" s="29">
        <v>0</v>
      </c>
      <c r="CD14" s="27">
        <v>31400</v>
      </c>
      <c r="CE14" s="27">
        <v>1330</v>
      </c>
      <c r="CF14" s="41">
        <v>2547.37</v>
      </c>
      <c r="CG14" s="33">
        <v>13600</v>
      </c>
      <c r="CH14" s="33">
        <v>300</v>
      </c>
      <c r="CI14" s="41">
        <v>490.3</v>
      </c>
      <c r="CJ14" s="26">
        <v>0</v>
      </c>
      <c r="CK14" s="27">
        <f>+CJ14/12*1</f>
        <v>0</v>
      </c>
      <c r="CL14" s="33">
        <v>0</v>
      </c>
      <c r="CM14" s="29">
        <v>0</v>
      </c>
      <c r="CN14" s="27">
        <f>+CM14/12*1</f>
        <v>0</v>
      </c>
      <c r="CO14" s="29">
        <v>0</v>
      </c>
      <c r="CP14" s="26">
        <v>0</v>
      </c>
      <c r="CQ14" s="27">
        <f>+CP14/12*1</f>
        <v>0</v>
      </c>
      <c r="CR14" s="26">
        <v>0</v>
      </c>
      <c r="CS14" s="33">
        <v>500</v>
      </c>
      <c r="CT14" s="27">
        <v>10</v>
      </c>
      <c r="CU14" s="41">
        <v>2540.28</v>
      </c>
      <c r="CV14" s="29">
        <v>0</v>
      </c>
      <c r="CW14" s="23">
        <f t="shared" si="22"/>
        <v>232564.00000000003</v>
      </c>
      <c r="CX14" s="23">
        <f t="shared" si="22"/>
        <v>31781.183333333334</v>
      </c>
      <c r="CY14" s="23">
        <f t="shared" si="7"/>
        <v>31795.726099999996</v>
      </c>
      <c r="CZ14" s="27">
        <v>0</v>
      </c>
      <c r="DA14" s="29">
        <v>0</v>
      </c>
      <c r="DB14" s="27">
        <v>0</v>
      </c>
      <c r="DC14" s="27">
        <v>0</v>
      </c>
      <c r="DD14" s="29">
        <v>0</v>
      </c>
      <c r="DE14" s="29">
        <v>0</v>
      </c>
      <c r="DF14" s="27">
        <v>0</v>
      </c>
      <c r="DG14" s="27">
        <v>0</v>
      </c>
      <c r="DH14" s="26">
        <v>0</v>
      </c>
      <c r="DI14" s="28">
        <v>0</v>
      </c>
      <c r="DJ14" s="33"/>
      <c r="DK14" s="33"/>
      <c r="DL14" s="26">
        <v>0</v>
      </c>
      <c r="DM14" s="23">
        <f>CZ14+DB14+DD14+DF14+DH14+DJ14</f>
        <v>0</v>
      </c>
      <c r="DN14" s="23">
        <f>DA14+DC14+DE14+DG14+DI14+DK14+DL14</f>
        <v>0</v>
      </c>
    </row>
    <row r="15" spans="1:118" s="12" customFormat="1" ht="21" customHeight="1">
      <c r="A15" s="40">
        <v>7</v>
      </c>
      <c r="B15" s="25" t="s">
        <v>57</v>
      </c>
      <c r="C15" s="28">
        <f>74577.8+48000</f>
        <v>122577.8</v>
      </c>
      <c r="D15" s="28">
        <f>58688-48000</f>
        <v>10688</v>
      </c>
      <c r="E15" s="23">
        <f t="shared" si="0"/>
        <v>246640</v>
      </c>
      <c r="F15" s="23">
        <f t="shared" si="1"/>
        <v>40250.933333333334</v>
      </c>
      <c r="G15" s="23">
        <f t="shared" si="1"/>
        <v>28367.3949</v>
      </c>
      <c r="H15" s="23">
        <f t="shared" si="8"/>
        <v>70.47636551699009</v>
      </c>
      <c r="I15" s="23">
        <f t="shared" si="9"/>
        <v>163180.4</v>
      </c>
      <c r="J15" s="23">
        <f t="shared" si="10"/>
        <v>26341</v>
      </c>
      <c r="K15" s="23">
        <f t="shared" si="11"/>
        <v>14457.3949</v>
      </c>
      <c r="L15" s="23">
        <f t="shared" si="12"/>
        <v>54.88552029156069</v>
      </c>
      <c r="M15" s="23">
        <f>Q15+Y15</f>
        <v>10380</v>
      </c>
      <c r="N15" s="23">
        <f t="shared" si="21"/>
        <v>1644</v>
      </c>
      <c r="O15" s="23">
        <f t="shared" si="21"/>
        <v>1769.94</v>
      </c>
      <c r="P15" s="23">
        <f t="shared" si="13"/>
        <v>107.66058394160585</v>
      </c>
      <c r="Q15" s="28">
        <v>500</v>
      </c>
      <c r="R15" s="26">
        <f t="shared" si="14"/>
        <v>83.33333333333333</v>
      </c>
      <c r="S15" s="41">
        <v>151.545</v>
      </c>
      <c r="T15" s="23">
        <f t="shared" si="15"/>
        <v>181.854</v>
      </c>
      <c r="U15" s="29">
        <v>9860</v>
      </c>
      <c r="V15" s="26">
        <v>1592</v>
      </c>
      <c r="W15" s="41">
        <v>1075.5149</v>
      </c>
      <c r="X15" s="23">
        <f t="shared" si="16"/>
        <v>67.55746859296482</v>
      </c>
      <c r="Y15" s="29">
        <v>9880</v>
      </c>
      <c r="Z15" s="26">
        <f>1644-R15</f>
        <v>1560.6666666666667</v>
      </c>
      <c r="AA15" s="41">
        <v>1618.395</v>
      </c>
      <c r="AB15" s="23">
        <f t="shared" si="17"/>
        <v>103.69895343870141</v>
      </c>
      <c r="AC15" s="33">
        <v>750</v>
      </c>
      <c r="AD15" s="26">
        <v>107</v>
      </c>
      <c r="AE15" s="41">
        <v>29</v>
      </c>
      <c r="AF15" s="23">
        <f t="shared" si="18"/>
        <v>27.102803738317753</v>
      </c>
      <c r="AG15" s="26">
        <v>0</v>
      </c>
      <c r="AH15" s="26">
        <f>+AG15/12*1</f>
        <v>0</v>
      </c>
      <c r="AI15" s="41">
        <v>0</v>
      </c>
      <c r="AJ15" s="23">
        <v>0</v>
      </c>
      <c r="AK15" s="29">
        <v>0</v>
      </c>
      <c r="AL15" s="26">
        <f t="shared" si="3"/>
        <v>0</v>
      </c>
      <c r="AM15" s="29">
        <v>0</v>
      </c>
      <c r="AN15" s="23">
        <v>0</v>
      </c>
      <c r="AO15" s="23">
        <v>0</v>
      </c>
      <c r="AP15" s="23">
        <v>83459.6</v>
      </c>
      <c r="AQ15" s="23">
        <f t="shared" si="19"/>
        <v>13909.933333333334</v>
      </c>
      <c r="AR15" s="41">
        <v>13910</v>
      </c>
      <c r="AS15" s="23">
        <v>0</v>
      </c>
      <c r="AT15" s="23">
        <v>0</v>
      </c>
      <c r="AU15" s="23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3">
        <f t="shared" si="4"/>
        <v>139890.4</v>
      </c>
      <c r="BF15" s="23">
        <f t="shared" si="5"/>
        <v>22684</v>
      </c>
      <c r="BG15" s="23">
        <f t="shared" si="5"/>
        <v>11489.939999999999</v>
      </c>
      <c r="BH15" s="23">
        <f t="shared" si="20"/>
        <v>50.652177746429196</v>
      </c>
      <c r="BI15" s="27">
        <v>134419</v>
      </c>
      <c r="BJ15" s="27">
        <v>22684</v>
      </c>
      <c r="BK15" s="41">
        <f>585.04+10904.9</f>
        <v>11489.939999999999</v>
      </c>
      <c r="BL15" s="27">
        <v>0</v>
      </c>
      <c r="BM15" s="27">
        <v>0</v>
      </c>
      <c r="BN15" s="27">
        <v>0</v>
      </c>
      <c r="BO15" s="29">
        <v>0</v>
      </c>
      <c r="BP15" s="29">
        <v>0</v>
      </c>
      <c r="BQ15" s="29">
        <v>0</v>
      </c>
      <c r="BR15" s="26">
        <v>5471.4</v>
      </c>
      <c r="BS15" s="26">
        <v>0</v>
      </c>
      <c r="BT15" s="41">
        <v>0</v>
      </c>
      <c r="BU15" s="29">
        <v>0</v>
      </c>
      <c r="BV15" s="29">
        <v>0</v>
      </c>
      <c r="BW15" s="29">
        <v>0</v>
      </c>
      <c r="BX15" s="27">
        <v>0</v>
      </c>
      <c r="BY15" s="27"/>
      <c r="BZ15" s="41">
        <v>0</v>
      </c>
      <c r="CA15" s="29">
        <v>0</v>
      </c>
      <c r="CB15" s="27">
        <f>+CA15/12*1</f>
        <v>0</v>
      </c>
      <c r="CC15" s="29">
        <v>0</v>
      </c>
      <c r="CD15" s="27">
        <v>2300</v>
      </c>
      <c r="CE15" s="27">
        <v>314</v>
      </c>
      <c r="CF15" s="41">
        <v>93</v>
      </c>
      <c r="CG15" s="33">
        <v>1800</v>
      </c>
      <c r="CH15" s="27">
        <v>232</v>
      </c>
      <c r="CI15" s="41">
        <v>91</v>
      </c>
      <c r="CJ15" s="26">
        <v>0</v>
      </c>
      <c r="CK15" s="27">
        <f>+CJ15/12*1</f>
        <v>0</v>
      </c>
      <c r="CL15" s="33">
        <v>0</v>
      </c>
      <c r="CM15" s="29">
        <v>0</v>
      </c>
      <c r="CN15" s="27">
        <f>+CM15/12*1</f>
        <v>0</v>
      </c>
      <c r="CO15" s="29">
        <v>0</v>
      </c>
      <c r="CP15" s="26">
        <v>0</v>
      </c>
      <c r="CQ15" s="27">
        <f>+CP15/12*1</f>
        <v>0</v>
      </c>
      <c r="CR15" s="26">
        <v>0</v>
      </c>
      <c r="CS15" s="33">
        <v>0</v>
      </c>
      <c r="CT15" s="27">
        <v>0</v>
      </c>
      <c r="CU15" s="41">
        <v>0</v>
      </c>
      <c r="CV15" s="29">
        <v>0</v>
      </c>
      <c r="CW15" s="23">
        <f t="shared" si="22"/>
        <v>246640</v>
      </c>
      <c r="CX15" s="23">
        <f t="shared" si="22"/>
        <v>40250.933333333334</v>
      </c>
      <c r="CY15" s="23">
        <f t="shared" si="7"/>
        <v>28367.3949</v>
      </c>
      <c r="CZ15" s="27">
        <v>0</v>
      </c>
      <c r="DA15" s="29">
        <v>0</v>
      </c>
      <c r="DB15" s="27">
        <v>0</v>
      </c>
      <c r="DC15" s="27">
        <v>0</v>
      </c>
      <c r="DD15" s="29">
        <v>0</v>
      </c>
      <c r="DE15" s="29">
        <v>0</v>
      </c>
      <c r="DF15" s="27">
        <v>0</v>
      </c>
      <c r="DG15" s="27">
        <v>0</v>
      </c>
      <c r="DH15" s="26">
        <v>0</v>
      </c>
      <c r="DI15" s="28">
        <v>0</v>
      </c>
      <c r="DJ15" s="33"/>
      <c r="DK15" s="33"/>
      <c r="DL15" s="26">
        <v>0</v>
      </c>
      <c r="DM15" s="23">
        <f>CZ15+DB15+DD15+DF15+DH15+DJ15</f>
        <v>0</v>
      </c>
      <c r="DN15" s="23">
        <f>DA15+DC15+DE15+DG15+DI15+DK15+DL15</f>
        <v>0</v>
      </c>
    </row>
    <row r="16" spans="1:118" s="12" customFormat="1" ht="21" customHeight="1">
      <c r="A16" s="40">
        <v>8</v>
      </c>
      <c r="B16" s="25" t="s">
        <v>58</v>
      </c>
      <c r="C16" s="28">
        <v>249505</v>
      </c>
      <c r="D16" s="28">
        <v>4289.9</v>
      </c>
      <c r="E16" s="23">
        <f t="shared" si="0"/>
        <v>445654.1000000001</v>
      </c>
      <c r="F16" s="23">
        <f t="shared" si="1"/>
        <v>52220.91666666667</v>
      </c>
      <c r="G16" s="23">
        <f t="shared" si="1"/>
        <v>62135.762</v>
      </c>
      <c r="H16" s="23">
        <f t="shared" si="8"/>
        <v>118.98634870127071</v>
      </c>
      <c r="I16" s="23">
        <f t="shared" si="9"/>
        <v>326612.20000000007</v>
      </c>
      <c r="J16" s="23">
        <f t="shared" si="10"/>
        <v>35635</v>
      </c>
      <c r="K16" s="23">
        <f t="shared" si="11"/>
        <v>44439.462</v>
      </c>
      <c r="L16" s="23">
        <f t="shared" si="12"/>
        <v>124.7073439034657</v>
      </c>
      <c r="M16" s="23">
        <f>Q16+Y16</f>
        <v>51034.799999999996</v>
      </c>
      <c r="N16" s="23">
        <f t="shared" si="21"/>
        <v>7504</v>
      </c>
      <c r="O16" s="23">
        <f t="shared" si="21"/>
        <v>9779.186399999999</v>
      </c>
      <c r="P16" s="23">
        <f t="shared" si="13"/>
        <v>130.31964818763325</v>
      </c>
      <c r="Q16" s="28">
        <v>17432.6</v>
      </c>
      <c r="R16" s="26">
        <f t="shared" si="14"/>
        <v>2905.433333333333</v>
      </c>
      <c r="S16" s="41">
        <v>5154.1154</v>
      </c>
      <c r="T16" s="23">
        <f t="shared" si="15"/>
        <v>177.3957550795636</v>
      </c>
      <c r="U16" s="28">
        <f>8677.9+13131.1</f>
        <v>21809</v>
      </c>
      <c r="V16" s="26">
        <v>3334</v>
      </c>
      <c r="W16" s="41">
        <v>7688.043</v>
      </c>
      <c r="X16" s="23">
        <f t="shared" si="16"/>
        <v>230.59517096580683</v>
      </c>
      <c r="Y16" s="29">
        <v>33602.2</v>
      </c>
      <c r="Z16" s="26">
        <f>7504-R16</f>
        <v>4598.5666666666675</v>
      </c>
      <c r="AA16" s="41">
        <v>4625.071</v>
      </c>
      <c r="AB16" s="23">
        <f t="shared" si="17"/>
        <v>100.57636075008878</v>
      </c>
      <c r="AC16" s="33">
        <v>7269.6</v>
      </c>
      <c r="AD16" s="26">
        <v>1198</v>
      </c>
      <c r="AE16" s="41">
        <v>1224.19</v>
      </c>
      <c r="AF16" s="23">
        <f t="shared" si="18"/>
        <v>102.18614357262103</v>
      </c>
      <c r="AG16" s="26">
        <v>350</v>
      </c>
      <c r="AH16" s="26">
        <v>28</v>
      </c>
      <c r="AI16" s="41">
        <v>35</v>
      </c>
      <c r="AJ16" s="23">
        <f>+AI16/AH16*100</f>
        <v>125</v>
      </c>
      <c r="AK16" s="29">
        <v>0</v>
      </c>
      <c r="AL16" s="26">
        <f t="shared" si="3"/>
        <v>0</v>
      </c>
      <c r="AM16" s="29">
        <v>0</v>
      </c>
      <c r="AN16" s="23">
        <v>0</v>
      </c>
      <c r="AO16" s="23">
        <v>0</v>
      </c>
      <c r="AP16" s="23">
        <v>99515.5</v>
      </c>
      <c r="AQ16" s="23">
        <f t="shared" si="19"/>
        <v>16585.916666666668</v>
      </c>
      <c r="AR16" s="41">
        <v>16586</v>
      </c>
      <c r="AS16" s="23">
        <f>2800.5+2100.4</f>
        <v>4900.9</v>
      </c>
      <c r="AT16" s="23">
        <v>0</v>
      </c>
      <c r="AU16" s="23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3">
        <f t="shared" si="4"/>
        <v>187066.9</v>
      </c>
      <c r="BF16" s="23">
        <f t="shared" si="5"/>
        <v>16352</v>
      </c>
      <c r="BG16" s="23">
        <f t="shared" si="5"/>
        <v>17241.155899999998</v>
      </c>
      <c r="BH16" s="23">
        <f t="shared" si="20"/>
        <v>105.43759723581212</v>
      </c>
      <c r="BI16" s="27">
        <v>105874.1</v>
      </c>
      <c r="BJ16" s="27">
        <f>16352-BM16-BS16</f>
        <v>12587</v>
      </c>
      <c r="BK16" s="41">
        <f>243.2559+10801.3</f>
        <v>11044.5559</v>
      </c>
      <c r="BL16" s="27">
        <v>76274.9</v>
      </c>
      <c r="BM16" s="27">
        <v>3356</v>
      </c>
      <c r="BN16" s="27">
        <v>5515</v>
      </c>
      <c r="BO16" s="29">
        <v>0</v>
      </c>
      <c r="BP16" s="29">
        <v>0</v>
      </c>
      <c r="BQ16" s="29">
        <v>0</v>
      </c>
      <c r="BR16" s="26">
        <v>4917.9</v>
      </c>
      <c r="BS16" s="26">
        <v>409</v>
      </c>
      <c r="BT16" s="41">
        <v>681.6</v>
      </c>
      <c r="BU16" s="29">
        <v>0</v>
      </c>
      <c r="BV16" s="29">
        <v>0</v>
      </c>
      <c r="BW16" s="29">
        <v>0</v>
      </c>
      <c r="BX16" s="27">
        <v>14625.5</v>
      </c>
      <c r="BY16" s="27"/>
      <c r="BZ16" s="41">
        <v>1110.3</v>
      </c>
      <c r="CA16" s="29">
        <v>0</v>
      </c>
      <c r="CB16" s="27">
        <f>+CA16/12*1</f>
        <v>0</v>
      </c>
      <c r="CC16" s="29">
        <v>0</v>
      </c>
      <c r="CD16" s="27">
        <v>39624.2</v>
      </c>
      <c r="CE16" s="27">
        <v>6598</v>
      </c>
      <c r="CF16" s="41">
        <v>6766.0457</v>
      </c>
      <c r="CG16" s="33">
        <v>16509</v>
      </c>
      <c r="CH16" s="27">
        <v>2750</v>
      </c>
      <c r="CI16" s="41">
        <v>2084.8657</v>
      </c>
      <c r="CJ16" s="26">
        <v>0</v>
      </c>
      <c r="CK16" s="27">
        <f>+CJ16/12*1</f>
        <v>0</v>
      </c>
      <c r="CL16" s="33">
        <v>0</v>
      </c>
      <c r="CM16" s="29">
        <v>0</v>
      </c>
      <c r="CN16" s="27">
        <f>+CM16/12*1</f>
        <v>0</v>
      </c>
      <c r="CO16" s="29">
        <v>0</v>
      </c>
      <c r="CP16" s="26">
        <v>0</v>
      </c>
      <c r="CQ16" s="27">
        <f>+CP16/12*1</f>
        <v>0</v>
      </c>
      <c r="CR16" s="26">
        <v>0</v>
      </c>
      <c r="CS16" s="33">
        <v>19457.7</v>
      </c>
      <c r="CT16" s="27">
        <v>621</v>
      </c>
      <c r="CU16" s="41">
        <v>1705.841</v>
      </c>
      <c r="CV16" s="29">
        <v>0</v>
      </c>
      <c r="CW16" s="23">
        <f t="shared" si="22"/>
        <v>445654.1000000001</v>
      </c>
      <c r="CX16" s="23">
        <f t="shared" si="22"/>
        <v>52220.91666666667</v>
      </c>
      <c r="CY16" s="23">
        <f t="shared" si="7"/>
        <v>62135.762</v>
      </c>
      <c r="CZ16" s="27">
        <v>0</v>
      </c>
      <c r="DA16" s="29">
        <v>0</v>
      </c>
      <c r="DB16" s="27">
        <v>0</v>
      </c>
      <c r="DC16" s="27">
        <v>0</v>
      </c>
      <c r="DD16" s="29">
        <v>0</v>
      </c>
      <c r="DE16" s="29">
        <v>0</v>
      </c>
      <c r="DF16" s="27">
        <v>0</v>
      </c>
      <c r="DG16" s="27">
        <v>0</v>
      </c>
      <c r="DH16" s="26">
        <v>0</v>
      </c>
      <c r="DI16" s="28">
        <v>0</v>
      </c>
      <c r="DJ16" s="33"/>
      <c r="DK16" s="33"/>
      <c r="DL16" s="26">
        <v>0</v>
      </c>
      <c r="DM16" s="23">
        <f>CZ16+DB16+DD16+DF16+DH16+DJ16</f>
        <v>0</v>
      </c>
      <c r="DN16" s="23">
        <f>DA16+DC16+DE16+DG16+DI16+DK16+DL16</f>
        <v>0</v>
      </c>
    </row>
    <row r="17" spans="1:118" s="14" customFormat="1" ht="23.25" customHeight="1">
      <c r="A17" s="22"/>
      <c r="B17" s="15" t="s">
        <v>52</v>
      </c>
      <c r="C17" s="23">
        <f>SUM(C9:C16)</f>
        <v>484139.7</v>
      </c>
      <c r="D17" s="23">
        <f>SUM(D9:D16)</f>
        <v>44630.700000000004</v>
      </c>
      <c r="E17" s="23">
        <f>SUM(E9:E16)</f>
        <v>1952739.5</v>
      </c>
      <c r="F17" s="23">
        <f t="shared" si="1"/>
        <v>278465.30000000005</v>
      </c>
      <c r="G17" s="23">
        <f>SUM(G9:G16)</f>
        <v>272228.96379999997</v>
      </c>
      <c r="H17" s="23">
        <f t="shared" si="8"/>
        <v>97.76046200370384</v>
      </c>
      <c r="I17" s="23">
        <f>SUM(I9:I16)</f>
        <v>899150.4</v>
      </c>
      <c r="J17" s="23">
        <f t="shared" si="10"/>
        <v>108799.46666666669</v>
      </c>
      <c r="K17" s="23">
        <f>SUM(K9:K16)</f>
        <v>101452.66380000001</v>
      </c>
      <c r="L17" s="23">
        <f t="shared" si="12"/>
        <v>93.2473907347585</v>
      </c>
      <c r="M17" s="23">
        <f>SUM(M9:M16)</f>
        <v>205934.8</v>
      </c>
      <c r="N17" s="23">
        <f>SUM(N9:N16)</f>
        <v>29553</v>
      </c>
      <c r="O17" s="23">
        <f>SUM(O9:O16)</f>
        <v>32534.3528</v>
      </c>
      <c r="P17" s="23">
        <f t="shared" si="13"/>
        <v>110.08815619395662</v>
      </c>
      <c r="Q17" s="23">
        <f>SUM(Q9:Q16)</f>
        <v>27552.6</v>
      </c>
      <c r="R17" s="26">
        <f>SUM(R9:R16)</f>
        <v>4592.099999999999</v>
      </c>
      <c r="S17" s="23">
        <f>SUM(S9:S16)</f>
        <v>8488.1568</v>
      </c>
      <c r="T17" s="23">
        <f t="shared" si="15"/>
        <v>184.84259489122627</v>
      </c>
      <c r="U17" s="23">
        <f>SUM(U9:U16)</f>
        <v>79152</v>
      </c>
      <c r="V17" s="26">
        <f>SUM(V9:V16)</f>
        <v>9212.6</v>
      </c>
      <c r="W17" s="23">
        <f>SUM(W9:W16)</f>
        <v>13172.5516</v>
      </c>
      <c r="X17" s="23">
        <f t="shared" si="16"/>
        <v>142.9840826693876</v>
      </c>
      <c r="Y17" s="23">
        <f>SUM(Y9:Y16)</f>
        <v>178382.2</v>
      </c>
      <c r="Z17" s="26">
        <f>SUM(Z9:Z16)</f>
        <v>24960.9</v>
      </c>
      <c r="AA17" s="23">
        <f>SUM(AA9:AA16)</f>
        <v>24046.196</v>
      </c>
      <c r="AB17" s="23">
        <f t="shared" si="17"/>
        <v>96.33545264794138</v>
      </c>
      <c r="AC17" s="23">
        <f>SUM(AC9:AC16)</f>
        <v>24034.4</v>
      </c>
      <c r="AD17" s="26">
        <f>SUM(AD9:AD16)</f>
        <v>3816.5</v>
      </c>
      <c r="AE17" s="23">
        <f>SUM(AE9:AE16)</f>
        <v>3125.245</v>
      </c>
      <c r="AF17" s="23">
        <f t="shared" si="18"/>
        <v>81.88772435477532</v>
      </c>
      <c r="AG17" s="23">
        <f>SUM(AG9:AG16)</f>
        <v>10150</v>
      </c>
      <c r="AH17" s="26">
        <f>SUM(AH9:AH16)</f>
        <v>844.6666666666666</v>
      </c>
      <c r="AI17" s="23">
        <f>SUM(AI9:AI16)</f>
        <v>1072.8</v>
      </c>
      <c r="AJ17" s="23">
        <f>+AI17/AH17*100</f>
        <v>127.00868192580901</v>
      </c>
      <c r="AK17" s="23">
        <f aca="true" t="shared" si="23" ref="AK17:BG17">SUM(AK9:AK16)</f>
        <v>0</v>
      </c>
      <c r="AL17" s="23">
        <f t="shared" si="23"/>
        <v>0</v>
      </c>
      <c r="AM17" s="23">
        <f t="shared" si="23"/>
        <v>0</v>
      </c>
      <c r="AN17" s="23">
        <f t="shared" si="23"/>
        <v>0</v>
      </c>
      <c r="AO17" s="23">
        <f t="shared" si="23"/>
        <v>0</v>
      </c>
      <c r="AP17" s="23">
        <f t="shared" si="23"/>
        <v>1017994.9999999999</v>
      </c>
      <c r="AQ17" s="23">
        <f>SUM(AQ9:AQ16)</f>
        <v>169665.83333333334</v>
      </c>
      <c r="AR17" s="23">
        <f t="shared" si="23"/>
        <v>169666</v>
      </c>
      <c r="AS17" s="23">
        <f t="shared" si="23"/>
        <v>10268.5</v>
      </c>
      <c r="AT17" s="23"/>
      <c r="AU17" s="23">
        <f t="shared" si="23"/>
        <v>0</v>
      </c>
      <c r="AV17" s="23">
        <f t="shared" si="23"/>
        <v>0</v>
      </c>
      <c r="AW17" s="23"/>
      <c r="AX17" s="23">
        <f t="shared" si="23"/>
        <v>0</v>
      </c>
      <c r="AY17" s="23">
        <f t="shared" si="23"/>
        <v>0</v>
      </c>
      <c r="AZ17" s="23"/>
      <c r="BA17" s="23">
        <f t="shared" si="23"/>
        <v>0</v>
      </c>
      <c r="BB17" s="29">
        <v>0</v>
      </c>
      <c r="BC17" s="29">
        <v>0</v>
      </c>
      <c r="BD17" s="23">
        <f t="shared" si="23"/>
        <v>0</v>
      </c>
      <c r="BE17" s="23">
        <f t="shared" si="23"/>
        <v>390237.3</v>
      </c>
      <c r="BF17" s="23">
        <f t="shared" si="23"/>
        <v>46416.4</v>
      </c>
      <c r="BG17" s="23">
        <f t="shared" si="23"/>
        <v>30460.636699999995</v>
      </c>
      <c r="BH17" s="23">
        <f t="shared" si="20"/>
        <v>65.62472897510362</v>
      </c>
      <c r="BI17" s="23">
        <f aca="true" t="shared" si="24" ref="BI17:DN17">SUM(BI9:BI16)</f>
        <v>295507.1</v>
      </c>
      <c r="BJ17" s="23">
        <f t="shared" si="24"/>
        <v>41881.3</v>
      </c>
      <c r="BK17" s="23">
        <f t="shared" si="24"/>
        <v>23967.9367</v>
      </c>
      <c r="BL17" s="23">
        <f t="shared" si="24"/>
        <v>81710.9</v>
      </c>
      <c r="BM17" s="23">
        <f t="shared" si="24"/>
        <v>4126.1</v>
      </c>
      <c r="BN17" s="23">
        <f t="shared" si="24"/>
        <v>5515</v>
      </c>
      <c r="BO17" s="29">
        <v>0</v>
      </c>
      <c r="BP17" s="29">
        <v>0</v>
      </c>
      <c r="BQ17" s="29">
        <v>0</v>
      </c>
      <c r="BR17" s="23">
        <f t="shared" si="24"/>
        <v>13019.3</v>
      </c>
      <c r="BS17" s="23">
        <f t="shared" si="24"/>
        <v>409</v>
      </c>
      <c r="BT17" s="23">
        <f t="shared" si="24"/>
        <v>977.7</v>
      </c>
      <c r="BU17" s="29">
        <v>0</v>
      </c>
      <c r="BV17" s="29">
        <v>0</v>
      </c>
      <c r="BW17" s="29">
        <v>0</v>
      </c>
      <c r="BX17" s="23">
        <f t="shared" si="24"/>
        <v>25325.6</v>
      </c>
      <c r="BY17" s="23">
        <f t="shared" si="24"/>
        <v>0</v>
      </c>
      <c r="BZ17" s="23">
        <f t="shared" si="24"/>
        <v>1110.3</v>
      </c>
      <c r="CA17" s="29">
        <v>0</v>
      </c>
      <c r="CB17" s="29">
        <v>0</v>
      </c>
      <c r="CC17" s="29">
        <v>0</v>
      </c>
      <c r="CD17" s="23">
        <f t="shared" si="24"/>
        <v>164584.2</v>
      </c>
      <c r="CE17" s="23">
        <f t="shared" si="24"/>
        <v>17850.3</v>
      </c>
      <c r="CF17" s="23">
        <f t="shared" si="24"/>
        <v>13424.4637</v>
      </c>
      <c r="CG17" s="23">
        <f t="shared" si="24"/>
        <v>82809</v>
      </c>
      <c r="CH17" s="23">
        <f t="shared" si="24"/>
        <v>8430.2</v>
      </c>
      <c r="CI17" s="23">
        <f t="shared" si="24"/>
        <v>4963.9157</v>
      </c>
      <c r="CJ17" s="26">
        <v>0</v>
      </c>
      <c r="CK17" s="26">
        <v>0</v>
      </c>
      <c r="CL17" s="23">
        <v>0</v>
      </c>
      <c r="CM17" s="29">
        <v>0</v>
      </c>
      <c r="CN17" s="29">
        <v>0</v>
      </c>
      <c r="CO17" s="29">
        <v>0</v>
      </c>
      <c r="CP17" s="26">
        <v>0</v>
      </c>
      <c r="CQ17" s="26">
        <v>0</v>
      </c>
      <c r="CR17" s="26">
        <v>0</v>
      </c>
      <c r="CS17" s="23">
        <f t="shared" si="24"/>
        <v>25057.7</v>
      </c>
      <c r="CT17" s="23">
        <f t="shared" si="24"/>
        <v>1106</v>
      </c>
      <c r="CU17" s="23">
        <f t="shared" si="24"/>
        <v>7662.614</v>
      </c>
      <c r="CV17" s="23">
        <f t="shared" si="24"/>
        <v>0</v>
      </c>
      <c r="CW17" s="23">
        <f t="shared" si="24"/>
        <v>1952739.5</v>
      </c>
      <c r="CX17" s="23">
        <f>R17+V17+Z17+AD17+AH17+AL17+AO17+AQ17+AT17+AW17+AZ17+BC17+BJ17+BM17+BP17+BS17+BV17+BY17+CB17+CE17+CK17+CN17+CQ17+CT17</f>
        <v>278465.30000000005</v>
      </c>
      <c r="CY17" s="23">
        <f t="shared" si="24"/>
        <v>272228.96379999997</v>
      </c>
      <c r="CZ17" s="23">
        <f t="shared" si="24"/>
        <v>0</v>
      </c>
      <c r="DA17" s="23">
        <f t="shared" si="24"/>
        <v>0</v>
      </c>
      <c r="DB17" s="23">
        <f t="shared" si="24"/>
        <v>0</v>
      </c>
      <c r="DC17" s="23">
        <f t="shared" si="24"/>
        <v>0</v>
      </c>
      <c r="DD17" s="23">
        <f t="shared" si="24"/>
        <v>0</v>
      </c>
      <c r="DE17" s="23">
        <f t="shared" si="24"/>
        <v>0</v>
      </c>
      <c r="DF17" s="23">
        <f t="shared" si="24"/>
        <v>0</v>
      </c>
      <c r="DG17" s="23">
        <f t="shared" si="24"/>
        <v>0</v>
      </c>
      <c r="DH17" s="23">
        <f t="shared" si="24"/>
        <v>0</v>
      </c>
      <c r="DI17" s="23">
        <f t="shared" si="24"/>
        <v>0</v>
      </c>
      <c r="DJ17" s="23">
        <f t="shared" si="24"/>
        <v>0</v>
      </c>
      <c r="DK17" s="23">
        <f t="shared" si="24"/>
        <v>0</v>
      </c>
      <c r="DL17" s="23">
        <f t="shared" si="24"/>
        <v>0</v>
      </c>
      <c r="DM17" s="23">
        <f t="shared" si="24"/>
        <v>0</v>
      </c>
      <c r="DN17" s="23">
        <f t="shared" si="24"/>
        <v>0</v>
      </c>
    </row>
    <row r="18" spans="1:118" ht="17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</row>
    <row r="19" spans="1:118" ht="17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</row>
    <row r="20" spans="1:118" ht="17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</row>
    <row r="21" spans="1:118" ht="17.25">
      <c r="A21" s="13"/>
      <c r="B21" s="13"/>
      <c r="C21" s="13"/>
      <c r="D21" s="13"/>
      <c r="E21" s="13"/>
      <c r="F21" s="13"/>
      <c r="G21" s="13"/>
      <c r="H21" s="13"/>
      <c r="I21" s="13"/>
      <c r="J21" s="3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</row>
    <row r="22" spans="1:118" ht="17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</row>
    <row r="23" spans="1:118" ht="17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</row>
    <row r="24" spans="1:118" ht="17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</row>
    <row r="25" spans="1:118" ht="17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</row>
    <row r="26" spans="1:118" ht="17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</row>
    <row r="27" spans="1:118" ht="17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</row>
    <row r="28" spans="1:118" ht="17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</row>
    <row r="29" spans="1:118" ht="17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</row>
    <row r="30" spans="1:118" ht="17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</row>
    <row r="31" spans="1:118" ht="17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</row>
    <row r="32" spans="1:118" ht="17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</row>
    <row r="33" spans="1:118" ht="17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</row>
    <row r="34" spans="1:118" ht="17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</row>
    <row r="35" spans="1:118" ht="17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</row>
    <row r="36" spans="1:118" ht="17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</row>
    <row r="37" spans="1:118" ht="17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</row>
    <row r="38" spans="1:118" ht="17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</row>
    <row r="39" spans="1:118" ht="17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</row>
    <row r="40" spans="1:118" ht="17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</row>
    <row r="41" spans="1:118" ht="17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</row>
    <row r="42" spans="1:118" ht="17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</row>
    <row r="43" spans="1:118" ht="17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</row>
    <row r="44" spans="1:118" ht="17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</row>
    <row r="45" spans="1:118" ht="17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</row>
    <row r="46" spans="1:118" ht="17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</row>
    <row r="47" spans="1:118" ht="17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</row>
    <row r="48" spans="1:118" ht="17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</row>
    <row r="49" spans="1:118" ht="17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</row>
    <row r="50" spans="1:118" ht="17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</row>
    <row r="51" spans="1:118" ht="17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</row>
    <row r="52" spans="1:118" ht="17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</row>
    <row r="53" spans="1:118" ht="17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</row>
    <row r="54" spans="1:118" ht="17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</row>
    <row r="55" spans="1:118" ht="17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</row>
    <row r="56" spans="1:118" ht="17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</row>
    <row r="57" spans="1:118" ht="17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</row>
    <row r="58" spans="1:118" ht="17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</row>
    <row r="59" spans="1:118" ht="17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</row>
    <row r="60" spans="1:118" ht="17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</row>
    <row r="61" spans="1:118" ht="17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</row>
    <row r="62" spans="1:118" ht="17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</row>
    <row r="63" spans="1:118" ht="17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</row>
    <row r="64" spans="1:118" ht="17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</row>
    <row r="65" spans="1:118" ht="17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</row>
    <row r="66" spans="1:118" ht="17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</row>
    <row r="67" spans="1:118" ht="17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</row>
    <row r="68" spans="1:118" ht="17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</row>
    <row r="69" spans="1:118" ht="17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</row>
    <row r="70" spans="1:118" ht="17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</row>
    <row r="71" spans="1:118" ht="17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</row>
    <row r="72" spans="1:118" ht="17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</row>
    <row r="73" spans="1:118" ht="17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</row>
    <row r="74" spans="1:118" ht="17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</row>
    <row r="75" spans="1:118" ht="17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</row>
    <row r="76" spans="1:118" ht="17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</row>
    <row r="77" spans="1:118" ht="17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</row>
    <row r="78" spans="1:118" ht="17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</row>
    <row r="79" spans="1:118" ht="17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</row>
    <row r="80" spans="1:118" ht="17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</row>
    <row r="81" spans="1:118" ht="17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</row>
    <row r="82" spans="1:118" ht="17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</row>
    <row r="83" spans="1:118" ht="17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</row>
    <row r="84" spans="1:118" ht="17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</row>
    <row r="85" spans="1:118" ht="17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</row>
    <row r="86" spans="1:118" ht="17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</row>
    <row r="87" spans="1:118" ht="17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</row>
    <row r="88" spans="1:118" ht="17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</row>
    <row r="89" spans="1:118" ht="17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</row>
    <row r="90" spans="1:118" ht="17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</row>
    <row r="91" spans="1:118" ht="17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</row>
    <row r="92" spans="1:118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</row>
    <row r="93" spans="1:118" ht="17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</row>
    <row r="94" spans="1:118" ht="17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</row>
    <row r="95" spans="1:118" ht="17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</row>
    <row r="96" spans="1:118" ht="17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</row>
    <row r="97" spans="1:118" ht="17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</row>
    <row r="98" spans="1:118" ht="17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</row>
    <row r="99" spans="1:118" ht="17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</row>
    <row r="100" spans="1:118" ht="17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</row>
    <row r="101" spans="1:118" ht="17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</row>
    <row r="102" spans="1:118" ht="17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</row>
    <row r="103" spans="1:118" ht="17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</row>
    <row r="104" spans="1:118" ht="17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</row>
    <row r="105" spans="1:118" ht="17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</row>
    <row r="106" spans="1:118" ht="17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</row>
    <row r="107" spans="1:118" ht="17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</row>
    <row r="108" spans="1:118" ht="17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</row>
    <row r="109" spans="1:118" ht="17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</row>
    <row r="110" spans="1:118" ht="17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</row>
    <row r="111" spans="1:118" ht="17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</row>
    <row r="112" spans="1:118" ht="17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</row>
    <row r="113" spans="1:118" ht="17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</row>
    <row r="114" spans="1:118" ht="17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</row>
    <row r="115" spans="1:118" ht="17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</row>
    <row r="116" spans="1:118" ht="17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</row>
    <row r="117" spans="1:118" ht="17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</row>
    <row r="118" spans="1:118" ht="17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</row>
    <row r="119" spans="1:118" ht="17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</row>
    <row r="120" spans="1:118" ht="17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</row>
    <row r="121" spans="1:118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</row>
    <row r="122" spans="1:118" ht="17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</row>
    <row r="123" spans="1:118" ht="17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</row>
    <row r="124" spans="1:118" ht="17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</row>
    <row r="125" spans="1:118" ht="17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</row>
    <row r="126" spans="1:118" ht="17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</row>
    <row r="127" spans="1:118" ht="17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</row>
    <row r="128" spans="1:118" ht="17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</row>
    <row r="129" spans="1:118" ht="17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</row>
    <row r="130" spans="1:118" ht="17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</row>
    <row r="131" spans="1:118" ht="17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</row>
    <row r="132" spans="1:118" ht="17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</row>
    <row r="133" spans="1:118" ht="17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</row>
    <row r="134" spans="1:118" ht="17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</row>
    <row r="135" spans="1:118" ht="17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</row>
    <row r="136" spans="1:118" ht="17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</row>
    <row r="137" spans="1:118" ht="17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</row>
    <row r="138" spans="1:118" ht="17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</row>
    <row r="139" spans="1:118" ht="17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</row>
    <row r="140" spans="1:118" ht="17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</row>
    <row r="141" spans="1:118" ht="17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</row>
    <row r="142" spans="1:118" ht="17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</row>
    <row r="143" spans="1:118" ht="17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</row>
    <row r="144" spans="1:118" ht="17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</row>
    <row r="145" spans="1:118" ht="17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</row>
    <row r="146" spans="1:118" ht="17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</row>
    <row r="147" spans="1:118" ht="17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</row>
    <row r="148" spans="1:118" ht="17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</row>
    <row r="149" spans="1:118" ht="17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</row>
    <row r="150" spans="1:118" ht="17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</row>
    <row r="151" spans="1:118" ht="17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</row>
    <row r="152" spans="1:118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</row>
    <row r="153" spans="1:118" ht="17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</row>
    <row r="154" spans="1:118" ht="17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</row>
    <row r="155" spans="1:118" ht="17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</row>
    <row r="156" spans="1:118" ht="17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</row>
    <row r="157" spans="1:118" ht="17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</row>
    <row r="158" spans="1:118" ht="17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</row>
    <row r="159" spans="1:118" ht="17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</row>
    <row r="160" spans="1:118" ht="17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</row>
    <row r="161" spans="1:118" ht="17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</row>
    <row r="162" spans="1:118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</row>
    <row r="163" spans="1:118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</row>
    <row r="164" spans="1:118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</row>
    <row r="165" spans="1:118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</row>
    <row r="166" spans="1:118" ht="17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</row>
    <row r="167" spans="1:118" ht="17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</row>
    <row r="168" spans="1:118" ht="17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</row>
    <row r="169" spans="1:118" ht="17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</row>
    <row r="170" spans="1:118" ht="17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</row>
    <row r="171" spans="1:118" ht="17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</row>
    <row r="172" spans="1:118" ht="17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</row>
    <row r="173" spans="1:118" ht="17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</row>
    <row r="174" spans="1:118" ht="17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</row>
    <row r="175" spans="1:118" ht="17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</row>
    <row r="176" spans="1:118" ht="17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</row>
    <row r="177" spans="1:118" ht="17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</row>
    <row r="178" spans="1:118" ht="17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</row>
    <row r="179" spans="1:118" ht="17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</row>
    <row r="180" spans="1:118" ht="17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</row>
    <row r="181" spans="1:118" ht="17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</row>
    <row r="182" spans="1:118" ht="17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</row>
    <row r="183" spans="1:118" ht="17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</row>
    <row r="184" spans="1:118" ht="17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</row>
    <row r="185" spans="1:118" ht="17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</row>
    <row r="186" spans="1:118" ht="17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</row>
    <row r="187" spans="1:118" ht="17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</row>
    <row r="188" spans="1:118" ht="17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</row>
    <row r="189" spans="1:118" ht="17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</row>
    <row r="190" spans="1:118" ht="17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</row>
    <row r="191" spans="1:118" ht="17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</row>
    <row r="192" spans="1:118" ht="17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</row>
    <row r="193" spans="1:118" ht="17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</row>
    <row r="194" spans="1:118" ht="17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</row>
    <row r="195" spans="1:118" ht="17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</row>
    <row r="196" spans="1:118" ht="17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</row>
    <row r="197" spans="1:118" ht="17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</row>
    <row r="198" spans="1:118" ht="17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</row>
    <row r="199" spans="1:118" ht="17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</row>
    <row r="200" spans="1:118" ht="17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</row>
    <row r="201" spans="1:118" ht="17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</row>
    <row r="202" spans="1:118" ht="17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</row>
    <row r="203" spans="1:118" ht="17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</row>
    <row r="204" spans="1:118" ht="17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</row>
    <row r="205" spans="1:118" ht="17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</row>
    <row r="206" spans="1:118" ht="17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</row>
    <row r="207" spans="1:118" ht="17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</row>
    <row r="208" spans="1:118" ht="17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</row>
    <row r="209" spans="1:118" ht="17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</row>
    <row r="210" spans="1:118" ht="17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</row>
    <row r="211" spans="1:118" ht="17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</row>
    <row r="212" spans="1:118" ht="17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</row>
    <row r="213" spans="1:118" ht="17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</row>
    <row r="214" spans="1:118" ht="17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</row>
    <row r="215" spans="1:118" ht="17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</row>
    <row r="216" spans="1:118" ht="17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</row>
    <row r="217" spans="1:118" ht="17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</row>
    <row r="218" spans="1:118" ht="17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</row>
    <row r="219" spans="1:118" ht="17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</row>
    <row r="220" spans="1:118" ht="17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</row>
    <row r="221" spans="1:118" ht="17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</row>
    <row r="222" spans="1:118" ht="17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</row>
    <row r="223" spans="1:118" ht="17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</row>
    <row r="224" spans="1:118" ht="17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</row>
    <row r="225" spans="1:118" ht="17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</row>
    <row r="226" spans="1:118" ht="17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</row>
    <row r="227" spans="1:118" ht="17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</row>
    <row r="228" spans="1:118" ht="17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</row>
    <row r="229" spans="1:118" ht="17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</row>
    <row r="230" spans="1:118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</row>
    <row r="231" spans="1:118" ht="17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</row>
    <row r="232" spans="1:118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</row>
    <row r="233" spans="1:118" ht="17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</row>
    <row r="234" spans="1:118" ht="17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</row>
    <row r="235" spans="1:118" ht="17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</row>
    <row r="236" spans="1:118" ht="17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</row>
    <row r="237" spans="1:118" ht="17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</row>
    <row r="238" spans="1:118" ht="17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</row>
    <row r="239" spans="1:118" ht="17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</row>
    <row r="240" spans="1:118" ht="17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</row>
    <row r="241" spans="1:118" ht="17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</row>
    <row r="242" spans="1:118" ht="17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</row>
    <row r="243" spans="1:118" ht="17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</row>
    <row r="244" spans="1:118" ht="17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</row>
    <row r="245" spans="1:118" ht="17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</row>
    <row r="246" spans="1:118" ht="17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</row>
    <row r="247" spans="1:118" ht="17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</row>
    <row r="248" spans="1:118" ht="17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</row>
    <row r="249" spans="1:118" ht="17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</row>
    <row r="250" spans="1:118" ht="17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</row>
    <row r="251" spans="1:118" ht="17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</row>
    <row r="252" spans="1:118" ht="17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</row>
    <row r="253" spans="1:118" ht="17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</row>
    <row r="254" spans="1:118" ht="17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</row>
    <row r="255" spans="1:118" ht="17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</row>
    <row r="256" spans="1:118" ht="17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</row>
    <row r="257" spans="1:118" ht="17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</row>
    <row r="258" spans="1:118" ht="17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</row>
    <row r="259" spans="1:118" ht="17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</row>
    <row r="260" spans="1:118" ht="17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</row>
    <row r="261" spans="1:118" ht="17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</row>
    <row r="262" spans="1:118" ht="17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</row>
    <row r="263" spans="1:118" ht="17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</row>
    <row r="264" spans="1:118" ht="17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</row>
    <row r="265" spans="1:118" ht="17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</row>
    <row r="266" spans="1:118" ht="17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</row>
    <row r="267" spans="1:118" ht="17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</row>
    <row r="268" spans="1:118" ht="17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</row>
    <row r="269" spans="1:118" ht="17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</row>
    <row r="270" spans="1:118" ht="17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</row>
    <row r="271" spans="1:118" ht="17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</row>
    <row r="272" spans="1:118" ht="17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</row>
    <row r="273" spans="1:118" ht="17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</row>
    <row r="274" spans="1:118" ht="17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</row>
    <row r="275" spans="1:118" ht="17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</row>
    <row r="276" spans="1:118" ht="17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</row>
    <row r="277" spans="1:118" ht="17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</row>
    <row r="278" spans="1:118" ht="17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</row>
    <row r="279" spans="1:118" ht="17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</row>
    <row r="280" spans="1:118" ht="17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</row>
    <row r="281" spans="1:118" ht="17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</row>
    <row r="282" spans="1:118" ht="17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</row>
    <row r="283" spans="1:118" ht="17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</row>
    <row r="284" spans="1:118" ht="17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</row>
    <row r="285" spans="1:118" ht="17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</row>
    <row r="286" spans="1:118" ht="17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</row>
    <row r="287" spans="1:118" ht="17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</row>
    <row r="288" spans="1:118" ht="17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</row>
    <row r="289" spans="1:118" ht="17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</row>
    <row r="290" spans="1:118" ht="17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</row>
    <row r="291" spans="1:118" ht="17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</row>
    <row r="292" spans="1:118" ht="17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</row>
    <row r="293" spans="1:118" ht="17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</row>
    <row r="294" spans="1:118" ht="17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</row>
    <row r="295" spans="1:118" ht="17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</row>
    <row r="296" spans="1:118" ht="17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</row>
    <row r="297" spans="1:118" ht="17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</row>
    <row r="298" spans="1:118" ht="17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</row>
    <row r="299" spans="1:118" ht="17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</row>
    <row r="300" spans="1:118" ht="17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</row>
    <row r="301" spans="1:118" ht="17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</row>
    <row r="302" spans="1:118" ht="17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</row>
    <row r="303" spans="1:118" ht="17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</row>
    <row r="304" spans="1:118" ht="17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</row>
    <row r="305" spans="1:118" ht="17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</row>
    <row r="306" spans="1:118" ht="17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</row>
    <row r="307" spans="1:118" ht="17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</row>
    <row r="308" spans="1:118" ht="17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</row>
    <row r="309" spans="1:118" ht="17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</row>
    <row r="310" spans="1:118" ht="17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</row>
    <row r="311" spans="1:118" ht="17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</row>
    <row r="312" spans="1:118" ht="17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</row>
    <row r="313" spans="1:118" ht="17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</row>
    <row r="314" spans="1:118" ht="17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</row>
    <row r="315" spans="1:118" ht="17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</row>
    <row r="316" spans="1:118" ht="17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</row>
    <row r="317" spans="1:118" ht="17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</row>
    <row r="318" spans="1:118" ht="17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</row>
    <row r="319" spans="1:118" ht="17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</row>
    <row r="320" spans="1:118" ht="17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</row>
    <row r="321" spans="1:118" ht="17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</row>
    <row r="322" spans="1:118" ht="17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</row>
    <row r="323" spans="1:118" ht="17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</row>
    <row r="324" spans="1:118" ht="17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</row>
    <row r="325" spans="1:118" ht="17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</row>
    <row r="326" spans="1:118" ht="17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</row>
    <row r="327" spans="1:118" ht="17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</row>
    <row r="328" spans="1:118" ht="17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</row>
    <row r="329" spans="1:118" ht="17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</row>
    <row r="330" spans="1:118" ht="17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</row>
    <row r="331" spans="1:118" ht="17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</row>
    <row r="332" spans="1:118" ht="17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</row>
    <row r="333" spans="1:118" ht="17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</row>
    <row r="334" spans="1:118" ht="17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</row>
    <row r="335" spans="1:118" ht="17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</row>
    <row r="336" spans="1:118" ht="17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</row>
    <row r="337" spans="1:118" ht="17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</row>
    <row r="338" spans="1:118" ht="17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</row>
    <row r="339" spans="1:118" ht="17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</row>
    <row r="340" spans="1:118" ht="17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</row>
    <row r="341" spans="1:118" ht="17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</row>
    <row r="342" spans="1:118" ht="17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</row>
    <row r="343" spans="1:118" ht="17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</row>
    <row r="344" spans="1:118" ht="17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</row>
    <row r="345" spans="1:118" ht="17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</row>
    <row r="346" spans="1:118" ht="17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</row>
    <row r="347" spans="1:118" ht="17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</row>
    <row r="348" spans="1:118" ht="17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</row>
    <row r="349" spans="1:118" ht="17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</row>
    <row r="350" spans="1:118" ht="17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</row>
    <row r="351" spans="1:118" ht="17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</row>
    <row r="352" spans="1:118" ht="17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</row>
    <row r="353" spans="1:118" ht="17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</row>
    <row r="354" spans="1:118" ht="17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</row>
    <row r="355" spans="1:118" ht="17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</row>
    <row r="356" spans="1:118" ht="17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</row>
    <row r="357" spans="1:118" ht="17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</row>
    <row r="358" spans="1:118" ht="17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</row>
    <row r="359" spans="1:118" ht="17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</row>
    <row r="360" spans="1:118" ht="17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</row>
    <row r="361" spans="1:118" ht="17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</row>
    <row r="362" spans="1:118" ht="17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</row>
    <row r="363" spans="1:118" ht="17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</row>
    <row r="364" spans="1:118" ht="17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</row>
    <row r="365" spans="1:118" ht="17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</row>
    <row r="366" spans="1:118" ht="17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</row>
    <row r="367" spans="1:118" ht="17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</row>
    <row r="368" spans="1:118" ht="17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</row>
    <row r="369" spans="1:118" ht="17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</row>
    <row r="370" spans="1:118" ht="17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</row>
    <row r="371" spans="1:118" ht="17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</row>
    <row r="372" spans="1:118" ht="17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</row>
    <row r="373" spans="1:118" ht="17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</row>
    <row r="374" spans="1:118" ht="17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</row>
    <row r="375" spans="1:118" ht="17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</row>
    <row r="376" spans="1:118" ht="17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</row>
    <row r="377" spans="1:118" ht="17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</row>
    <row r="378" spans="1:118" ht="17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</row>
    <row r="379" spans="1:118" ht="17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</row>
    <row r="380" spans="1:118" ht="17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</row>
    <row r="381" spans="1:118" ht="17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</row>
    <row r="382" spans="1:118" ht="17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</row>
    <row r="383" spans="1:118" ht="17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</row>
    <row r="384" spans="1:118" ht="17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</row>
    <row r="385" spans="1:118" ht="17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</row>
    <row r="386" spans="1:118" ht="17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</row>
    <row r="387" spans="1:118" ht="17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</row>
    <row r="388" spans="1:118" ht="17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</row>
    <row r="389" spans="1:118" ht="17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</row>
    <row r="390" spans="1:118" ht="17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</row>
    <row r="391" spans="1:118" ht="17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</row>
    <row r="392" spans="1:118" ht="17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</row>
    <row r="393" spans="1:118" ht="17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</row>
    <row r="394" spans="1:118" ht="17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</row>
    <row r="395" spans="1:118" ht="17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</row>
    <row r="396" spans="1:118" ht="17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</row>
    <row r="397" spans="1:118" ht="17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</row>
    <row r="398" spans="1:118" ht="17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</row>
    <row r="399" spans="1:118" ht="17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</row>
    <row r="400" spans="1:118" ht="17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</row>
    <row r="401" spans="1:118" ht="17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</row>
    <row r="402" spans="1:118" ht="17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</row>
    <row r="403" spans="1:118" ht="17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</row>
    <row r="404" spans="1:118" ht="17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</row>
    <row r="405" spans="1:118" ht="17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</row>
    <row r="406" spans="1:118" ht="17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</row>
    <row r="407" spans="1:118" ht="17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</row>
    <row r="408" spans="1:118" ht="17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</row>
    <row r="409" spans="1:118" ht="17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</row>
    <row r="410" spans="1:118" ht="17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</row>
    <row r="411" spans="1:118" ht="17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</row>
    <row r="412" spans="1:118" ht="17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</row>
    <row r="413" spans="1:118" ht="17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</row>
    <row r="414" spans="1:118" ht="17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</row>
    <row r="415" spans="1:118" ht="17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</row>
    <row r="416" spans="1:118" ht="17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</row>
    <row r="417" spans="1:118" ht="17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</row>
    <row r="418" spans="1:118" ht="17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</row>
    <row r="419" spans="1:118" ht="17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</row>
    <row r="420" spans="1:118" ht="17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</row>
    <row r="421" spans="1:118" ht="17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</row>
    <row r="422" spans="1:118" ht="17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</row>
    <row r="423" spans="1:118" ht="17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</row>
    <row r="424" spans="1:118" ht="17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</row>
    <row r="425" spans="1:118" ht="17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</row>
    <row r="426" spans="1:118" ht="17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</row>
    <row r="427" spans="1:118" ht="17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</row>
    <row r="428" spans="1:118" ht="17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</row>
    <row r="429" spans="1:118" ht="17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</row>
    <row r="430" spans="1:118" ht="17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</row>
    <row r="431" spans="1:118" ht="17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</row>
    <row r="432" spans="1:118" ht="17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</row>
    <row r="433" spans="1:118" ht="17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</row>
    <row r="434" spans="1:118" ht="17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</row>
    <row r="435" spans="1:118" ht="17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</row>
    <row r="436" spans="1:118" ht="17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</row>
    <row r="437" spans="1:118" ht="17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</row>
    <row r="438" spans="1:118" ht="17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</row>
    <row r="439" spans="1:118" ht="17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</row>
    <row r="440" spans="1:118" ht="17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</row>
    <row r="441" spans="1:118" ht="17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</row>
    <row r="442" spans="1:118" ht="17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</row>
    <row r="443" spans="1:118" ht="17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</row>
    <row r="444" spans="1:118" ht="17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</row>
    <row r="445" spans="1:118" ht="17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</row>
    <row r="446" spans="1:118" ht="17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</row>
    <row r="447" spans="1:118" ht="17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</row>
    <row r="448" spans="1:118" ht="17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</row>
    <row r="449" spans="1:118" ht="17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</row>
    <row r="450" spans="1:118" ht="17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</row>
    <row r="451" spans="1:118" ht="17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</row>
    <row r="452" spans="1:118" ht="17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</row>
    <row r="453" spans="1:118" ht="17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</row>
    <row r="454" spans="1:118" ht="17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</row>
    <row r="455" spans="1:118" ht="17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</row>
    <row r="456" spans="1:118" ht="17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</row>
    <row r="457" spans="1:118" ht="17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</row>
    <row r="458" spans="1:118" ht="17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</row>
    <row r="459" spans="1:118" ht="17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</row>
    <row r="460" spans="1:118" ht="17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</row>
    <row r="461" spans="1:118" ht="17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</row>
    <row r="462" spans="1:118" ht="17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</row>
    <row r="463" spans="1:118" ht="17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</row>
    <row r="464" spans="1:118" ht="17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</row>
    <row r="465" spans="1:118" ht="17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</row>
    <row r="466" spans="1:118" ht="17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</row>
    <row r="467" spans="1:118" ht="17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</row>
    <row r="468" spans="1:118" ht="17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</row>
    <row r="469" spans="1:118" ht="17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</row>
    <row r="470" spans="1:118" ht="17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</row>
    <row r="471" spans="1:118" ht="17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</row>
    <row r="472" spans="1:118" ht="17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</row>
    <row r="473" spans="1:118" ht="17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</row>
    <row r="474" spans="1:118" ht="17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</row>
    <row r="475" spans="1:118" ht="17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</row>
    <row r="476" spans="1:118" ht="17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</row>
    <row r="477" spans="1:118" ht="17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</row>
    <row r="478" spans="1:118" ht="17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</row>
    <row r="479" spans="1:118" ht="17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</row>
    <row r="480" spans="1:118" ht="17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</row>
    <row r="481" spans="1:118" ht="17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</row>
    <row r="482" spans="1:118" ht="17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</row>
    <row r="483" spans="1:118" ht="17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</row>
    <row r="484" spans="1:118" ht="17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</row>
    <row r="485" spans="1:118" ht="17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</row>
    <row r="486" spans="1:118" ht="17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</row>
    <row r="487" spans="1:118" ht="17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</row>
    <row r="488" spans="1:118" ht="17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</row>
    <row r="489" spans="1:118" ht="17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</row>
    <row r="490" spans="1:118" ht="17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</row>
    <row r="491" spans="1:118" ht="17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</row>
  </sheetData>
  <sheetProtection/>
  <protectedRanges>
    <protectedRange sqref="CZ9:DL16" name="Range6_1"/>
    <protectedRange sqref="C12:D16 C9:D10" name="Range1_1_1"/>
  </protectedRanges>
  <mergeCells count="57">
    <mergeCell ref="O3:P3"/>
    <mergeCell ref="CZ5:DC5"/>
    <mergeCell ref="CW4:CY6"/>
    <mergeCell ref="BL6:BN6"/>
    <mergeCell ref="AY6:BA6"/>
    <mergeCell ref="BX6:BZ6"/>
    <mergeCell ref="CD5:CF5"/>
    <mergeCell ref="BU5:CC5"/>
    <mergeCell ref="CV4:CV7"/>
    <mergeCell ref="Q3:S3"/>
    <mergeCell ref="DL4:DL7"/>
    <mergeCell ref="CZ4:DK4"/>
    <mergeCell ref="DD5:DE6"/>
    <mergeCell ref="BO6:BQ6"/>
    <mergeCell ref="CD6:CF6"/>
    <mergeCell ref="BU6:BW6"/>
    <mergeCell ref="DJ6:DK6"/>
    <mergeCell ref="CA6:CC6"/>
    <mergeCell ref="DF6:DG6"/>
    <mergeCell ref="DH6:DI6"/>
    <mergeCell ref="BB5:BD6"/>
    <mergeCell ref="AK6:AM6"/>
    <mergeCell ref="AP6:AR6"/>
    <mergeCell ref="AS6:AU6"/>
    <mergeCell ref="Y6:AB6"/>
    <mergeCell ref="AC6:AF6"/>
    <mergeCell ref="AN5:BA5"/>
    <mergeCell ref="Q6:T6"/>
    <mergeCell ref="M5:AM5"/>
    <mergeCell ref="A4:A7"/>
    <mergeCell ref="CG5:CI5"/>
    <mergeCell ref="CG6:CI6"/>
    <mergeCell ref="BE6:BH6"/>
    <mergeCell ref="BI6:BK6"/>
    <mergeCell ref="B4:B7"/>
    <mergeCell ref="C4:C7"/>
    <mergeCell ref="AN6:AO6"/>
    <mergeCell ref="D4:D7"/>
    <mergeCell ref="AG6:AJ6"/>
    <mergeCell ref="I4:L6"/>
    <mergeCell ref="BR6:BT6"/>
    <mergeCell ref="CP5:CR6"/>
    <mergeCell ref="U6:X6"/>
    <mergeCell ref="CJ5:CL5"/>
    <mergeCell ref="CJ6:CL6"/>
    <mergeCell ref="CM5:CO6"/>
    <mergeCell ref="BE5:BT5"/>
    <mergeCell ref="DM4:DN6"/>
    <mergeCell ref="A1:P1"/>
    <mergeCell ref="A2:P2"/>
    <mergeCell ref="DF5:DK5"/>
    <mergeCell ref="CS5:CU6"/>
    <mergeCell ref="AV6:AX6"/>
    <mergeCell ref="DB6:DC6"/>
    <mergeCell ref="CZ6:DA6"/>
    <mergeCell ref="E4:H6"/>
    <mergeCell ref="M6:P6"/>
  </mergeCells>
  <printOptions/>
  <pageMargins left="0.15748031496062992" right="0.2362204724409449" top="0.1968503937007874" bottom="0.1968503937007874" header="0.15748031496062992" footer="0.1968503937007874"/>
  <pageSetup horizontalDpi="600" verticalDpi="600" orientation="landscape" paperSize="9" scale="80" r:id="rId1"/>
  <colBreaks count="6" manualBreakCount="6">
    <brk id="16" max="65535" man="1"/>
    <brk id="32" max="65535" man="1"/>
    <brk id="50" max="65535" man="1"/>
    <brk id="66" max="18" man="1"/>
    <brk id="81" max="18" man="1"/>
    <brk id="10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1"/>
  <sheetViews>
    <sheetView zoomScalePageLayoutView="0" workbookViewId="0" topLeftCell="A7">
      <selection activeCell="K15" sqref="K15"/>
    </sheetView>
  </sheetViews>
  <sheetFormatPr defaultColWidth="9.59765625" defaultRowHeight="15"/>
  <cols>
    <col min="1" max="1" width="4.8984375" style="6" customWidth="1"/>
    <col min="2" max="2" width="14.69921875" style="6" customWidth="1"/>
    <col min="3" max="4" width="13.19921875" style="6" customWidth="1"/>
    <col min="5" max="8" width="13.19921875" style="6" hidden="1" customWidth="1"/>
    <col min="9" max="16384" width="9.59765625" style="6" customWidth="1"/>
  </cols>
  <sheetData>
    <row r="1" spans="1:8" ht="16.5" customHeight="1">
      <c r="A1" s="48" t="s">
        <v>32</v>
      </c>
      <c r="B1" s="48"/>
      <c r="C1" s="48"/>
      <c r="D1" s="48"/>
      <c r="E1" s="48"/>
      <c r="F1" s="48"/>
      <c r="G1" s="48"/>
      <c r="H1" s="48"/>
    </row>
    <row r="2" spans="1:8" ht="66" customHeight="1">
      <c r="A2" s="49" t="s">
        <v>72</v>
      </c>
      <c r="B2" s="49"/>
      <c r="C2" s="49"/>
      <c r="D2" s="49"/>
      <c r="E2" s="49"/>
      <c r="F2" s="49"/>
      <c r="G2" s="49"/>
      <c r="H2" s="49"/>
    </row>
    <row r="3" ht="16.5" customHeight="1">
      <c r="B3" s="8"/>
    </row>
    <row r="4" spans="1:8" s="14" customFormat="1" ht="21" customHeight="1">
      <c r="A4" s="68" t="s">
        <v>20</v>
      </c>
      <c r="B4" s="76" t="s">
        <v>19</v>
      </c>
      <c r="C4" s="58" t="s">
        <v>17</v>
      </c>
      <c r="D4" s="58" t="s">
        <v>18</v>
      </c>
      <c r="E4" s="55" t="s">
        <v>65</v>
      </c>
      <c r="F4" s="55" t="s">
        <v>66</v>
      </c>
      <c r="G4" s="55" t="s">
        <v>67</v>
      </c>
      <c r="H4" s="55" t="s">
        <v>68</v>
      </c>
    </row>
    <row r="5" spans="1:8" s="14" customFormat="1" ht="35.25" customHeight="1">
      <c r="A5" s="68"/>
      <c r="B5" s="76"/>
      <c r="C5" s="59"/>
      <c r="D5" s="59"/>
      <c r="E5" s="55"/>
      <c r="F5" s="55"/>
      <c r="G5" s="55"/>
      <c r="H5" s="55"/>
    </row>
    <row r="6" spans="1:8" s="14" customFormat="1" ht="16.5" customHeight="1">
      <c r="A6" s="68"/>
      <c r="B6" s="76"/>
      <c r="C6" s="59"/>
      <c r="D6" s="59"/>
      <c r="E6" s="55"/>
      <c r="F6" s="55"/>
      <c r="G6" s="55"/>
      <c r="H6" s="55"/>
    </row>
    <row r="7" spans="1:8" s="14" customFormat="1" ht="32.25" customHeight="1">
      <c r="A7" s="68"/>
      <c r="B7" s="76"/>
      <c r="C7" s="60"/>
      <c r="D7" s="60"/>
      <c r="E7" s="2" t="s">
        <v>53</v>
      </c>
      <c r="F7" s="2" t="s">
        <v>53</v>
      </c>
      <c r="G7" s="2" t="s">
        <v>53</v>
      </c>
      <c r="H7" s="2" t="s">
        <v>53</v>
      </c>
    </row>
    <row r="8" spans="1:8" s="14" customFormat="1" ht="14.25" customHeight="1">
      <c r="A8" s="20"/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</row>
    <row r="9" spans="1:8" s="12" customFormat="1" ht="44.25" customHeight="1">
      <c r="A9" s="21">
        <v>1</v>
      </c>
      <c r="B9" s="35" t="s">
        <v>62</v>
      </c>
      <c r="C9" s="36">
        <v>36696.6</v>
      </c>
      <c r="D9" s="36">
        <v>20804.2</v>
      </c>
      <c r="E9" s="37">
        <v>313670.8</v>
      </c>
      <c r="F9" s="37">
        <v>95138</v>
      </c>
      <c r="G9" s="37">
        <v>371171.5</v>
      </c>
      <c r="H9" s="37">
        <v>36696.6</v>
      </c>
    </row>
    <row r="10" spans="1:8" s="12" customFormat="1" ht="44.25" customHeight="1">
      <c r="A10" s="21">
        <v>2</v>
      </c>
      <c r="B10" s="35" t="s">
        <v>63</v>
      </c>
      <c r="C10" s="36">
        <v>12210.7</v>
      </c>
      <c r="D10" s="36">
        <v>1017</v>
      </c>
      <c r="E10" s="37">
        <v>169365.7</v>
      </c>
      <c r="F10" s="37">
        <v>48580</v>
      </c>
      <c r="G10" s="37">
        <v>182593.4</v>
      </c>
      <c r="H10" s="37">
        <v>12210.7</v>
      </c>
    </row>
    <row r="11" spans="1:8" s="12" customFormat="1" ht="44.25" customHeight="1">
      <c r="A11" s="21">
        <v>3</v>
      </c>
      <c r="B11" s="35" t="s">
        <v>64</v>
      </c>
      <c r="C11" s="38">
        <v>8308.1</v>
      </c>
      <c r="D11" s="38">
        <v>4497.4</v>
      </c>
      <c r="E11" s="37">
        <v>191116.5</v>
      </c>
      <c r="F11" s="37">
        <v>52700</v>
      </c>
      <c r="G11" s="37">
        <v>203922</v>
      </c>
      <c r="H11" s="37">
        <v>8308.1</v>
      </c>
    </row>
    <row r="12" spans="1:8" s="12" customFormat="1" ht="44.25" customHeight="1">
      <c r="A12" s="21">
        <v>4</v>
      </c>
      <c r="B12" s="35" t="s">
        <v>55</v>
      </c>
      <c r="C12" s="36">
        <v>48753.7</v>
      </c>
      <c r="D12" s="36">
        <v>3132</v>
      </c>
      <c r="E12" s="37">
        <v>226873.2</v>
      </c>
      <c r="F12" s="37">
        <v>93500</v>
      </c>
      <c r="G12" s="37">
        <v>278758.9</v>
      </c>
      <c r="H12" s="37">
        <v>48753.7</v>
      </c>
    </row>
    <row r="13" spans="1:8" s="12" customFormat="1" ht="44.25" customHeight="1">
      <c r="A13" s="21">
        <v>5</v>
      </c>
      <c r="B13" s="35" t="s">
        <v>56</v>
      </c>
      <c r="C13" s="39">
        <v>5902.099999999999</v>
      </c>
      <c r="D13" s="39">
        <v>0</v>
      </c>
      <c r="E13" s="37">
        <v>126855.2</v>
      </c>
      <c r="F13" s="37">
        <v>20400</v>
      </c>
      <c r="G13" s="37">
        <v>132757.3</v>
      </c>
      <c r="H13" s="37">
        <v>5902.1</v>
      </c>
    </row>
    <row r="14" spans="1:8" s="12" customFormat="1" ht="44.25" customHeight="1">
      <c r="A14" s="21">
        <v>6</v>
      </c>
      <c r="B14" s="35" t="s">
        <v>61</v>
      </c>
      <c r="C14" s="39">
        <v>185.7</v>
      </c>
      <c r="D14" s="39">
        <v>202.2</v>
      </c>
      <c r="E14" s="37">
        <v>232564.00000000003</v>
      </c>
      <c r="F14" s="37">
        <v>99039.8</v>
      </c>
      <c r="G14" s="37">
        <v>232951.9</v>
      </c>
      <c r="H14" s="37">
        <v>185.7</v>
      </c>
    </row>
    <row r="15" spans="1:8" s="12" customFormat="1" ht="44.25" customHeight="1">
      <c r="A15" s="21">
        <v>7</v>
      </c>
      <c r="B15" s="25" t="s">
        <v>57</v>
      </c>
      <c r="C15" s="39">
        <v>122577.8</v>
      </c>
      <c r="D15" s="39">
        <v>10688</v>
      </c>
      <c r="E15" s="37">
        <v>246640</v>
      </c>
      <c r="F15" s="37">
        <v>163280.4</v>
      </c>
      <c r="G15" s="37">
        <v>379905.9</v>
      </c>
      <c r="H15" s="37">
        <v>122577.8</v>
      </c>
    </row>
    <row r="16" spans="1:8" s="12" customFormat="1" ht="44.25" customHeight="1">
      <c r="A16" s="21">
        <v>8</v>
      </c>
      <c r="B16" s="25" t="s">
        <v>58</v>
      </c>
      <c r="C16" s="39">
        <v>249505</v>
      </c>
      <c r="D16" s="39">
        <v>4289.9</v>
      </c>
      <c r="E16" s="37">
        <v>445654.1000000001</v>
      </c>
      <c r="F16" s="37">
        <v>326612.20000000007</v>
      </c>
      <c r="G16" s="37">
        <v>699449</v>
      </c>
      <c r="H16" s="37">
        <v>249505</v>
      </c>
    </row>
    <row r="17" spans="1:8" s="14" customFormat="1" ht="44.25" customHeight="1">
      <c r="A17" s="22"/>
      <c r="B17" s="15" t="s">
        <v>52</v>
      </c>
      <c r="C17" s="37">
        <f aca="true" t="shared" si="0" ref="C17:H17">SUM(C9:C16)</f>
        <v>484139.7</v>
      </c>
      <c r="D17" s="37">
        <f t="shared" si="0"/>
        <v>44630.700000000004</v>
      </c>
      <c r="E17" s="37">
        <f t="shared" si="0"/>
        <v>1952739.5</v>
      </c>
      <c r="F17" s="37">
        <f t="shared" si="0"/>
        <v>899250.4</v>
      </c>
      <c r="G17" s="37">
        <f t="shared" si="0"/>
        <v>2481509.9</v>
      </c>
      <c r="H17" s="37">
        <f t="shared" si="0"/>
        <v>484139.7</v>
      </c>
    </row>
    <row r="18" spans="1:8" ht="17.25">
      <c r="A18" s="13"/>
      <c r="B18" s="13"/>
      <c r="C18" s="13"/>
      <c r="D18" s="13"/>
      <c r="E18" s="13"/>
      <c r="F18" s="13"/>
      <c r="G18" s="13"/>
      <c r="H18" s="13"/>
    </row>
    <row r="19" spans="1:8" ht="17.25">
      <c r="A19" s="13"/>
      <c r="B19" s="13"/>
      <c r="C19" s="13"/>
      <c r="D19" s="13"/>
      <c r="E19" s="13"/>
      <c r="F19" s="13"/>
      <c r="G19" s="13"/>
      <c r="H19" s="13"/>
    </row>
    <row r="20" spans="1:8" ht="17.25">
      <c r="A20" s="13"/>
      <c r="B20" s="13"/>
      <c r="C20" s="13"/>
      <c r="D20" s="13"/>
      <c r="E20" s="13"/>
      <c r="F20" s="13"/>
      <c r="G20" s="13"/>
      <c r="H20" s="13"/>
    </row>
    <row r="21" spans="1:8" ht="17.25">
      <c r="A21" s="13"/>
      <c r="B21" s="13"/>
      <c r="C21" s="13"/>
      <c r="D21" s="13"/>
      <c r="E21" s="13"/>
      <c r="F21" s="13"/>
      <c r="G21" s="13"/>
      <c r="H21" s="13"/>
    </row>
    <row r="22" spans="1:8" ht="17.25">
      <c r="A22" s="13"/>
      <c r="B22" s="13"/>
      <c r="C22" s="13"/>
      <c r="D22" s="13"/>
      <c r="E22" s="13"/>
      <c r="F22" s="13"/>
      <c r="G22" s="13"/>
      <c r="H22" s="13"/>
    </row>
    <row r="23" spans="1:8" ht="17.25">
      <c r="A23" s="13"/>
      <c r="B23" s="13"/>
      <c r="C23" s="13"/>
      <c r="D23" s="13"/>
      <c r="E23" s="13"/>
      <c r="F23" s="13"/>
      <c r="G23" s="13"/>
      <c r="H23" s="13"/>
    </row>
    <row r="24" spans="1:8" ht="17.25">
      <c r="A24" s="13"/>
      <c r="B24" s="13"/>
      <c r="C24" s="13"/>
      <c r="D24" s="13"/>
      <c r="E24" s="13"/>
      <c r="F24" s="13"/>
      <c r="G24" s="13"/>
      <c r="H24" s="13"/>
    </row>
    <row r="25" spans="1:8" ht="17.25">
      <c r="A25" s="13"/>
      <c r="B25" s="13"/>
      <c r="C25" s="13"/>
      <c r="D25" s="13"/>
      <c r="E25" s="13"/>
      <c r="F25" s="13"/>
      <c r="G25" s="13"/>
      <c r="H25" s="13"/>
    </row>
    <row r="26" spans="1:8" ht="17.25">
      <c r="A26" s="13"/>
      <c r="B26" s="13"/>
      <c r="C26" s="13"/>
      <c r="D26" s="13"/>
      <c r="E26" s="13"/>
      <c r="F26" s="13"/>
      <c r="G26" s="13"/>
      <c r="H26" s="13"/>
    </row>
    <row r="27" spans="1:8" ht="17.25">
      <c r="A27" s="13"/>
      <c r="B27" s="13"/>
      <c r="C27" s="13"/>
      <c r="D27" s="13"/>
      <c r="E27" s="13"/>
      <c r="F27" s="13"/>
      <c r="G27" s="13"/>
      <c r="H27" s="13"/>
    </row>
    <row r="28" spans="1:8" ht="17.25">
      <c r="A28" s="13"/>
      <c r="B28" s="13"/>
      <c r="C28" s="13"/>
      <c r="D28" s="13"/>
      <c r="E28" s="13"/>
      <c r="F28" s="13"/>
      <c r="G28" s="13"/>
      <c r="H28" s="13"/>
    </row>
    <row r="29" spans="1:8" ht="17.25">
      <c r="A29" s="13"/>
      <c r="B29" s="13"/>
      <c r="C29" s="13"/>
      <c r="D29" s="13"/>
      <c r="E29" s="13"/>
      <c r="F29" s="13"/>
      <c r="G29" s="13"/>
      <c r="H29" s="13"/>
    </row>
    <row r="30" spans="1:8" ht="17.25">
      <c r="A30" s="13"/>
      <c r="B30" s="13"/>
      <c r="C30" s="13"/>
      <c r="D30" s="13"/>
      <c r="E30" s="13"/>
      <c r="F30" s="13"/>
      <c r="G30" s="13"/>
      <c r="H30" s="13"/>
    </row>
    <row r="31" spans="1:8" ht="17.25">
      <c r="A31" s="13"/>
      <c r="B31" s="13"/>
      <c r="C31" s="13"/>
      <c r="D31" s="13"/>
      <c r="E31" s="13"/>
      <c r="F31" s="13"/>
      <c r="G31" s="13"/>
      <c r="H31" s="13"/>
    </row>
    <row r="32" spans="1:8" ht="17.25">
      <c r="A32" s="13"/>
      <c r="B32" s="13"/>
      <c r="C32" s="13"/>
      <c r="D32" s="13"/>
      <c r="E32" s="13"/>
      <c r="F32" s="13"/>
      <c r="G32" s="13"/>
      <c r="H32" s="13"/>
    </row>
    <row r="33" spans="1:8" ht="17.25">
      <c r="A33" s="13"/>
      <c r="B33" s="13"/>
      <c r="C33" s="13"/>
      <c r="D33" s="13"/>
      <c r="E33" s="13"/>
      <c r="F33" s="13"/>
      <c r="G33" s="13"/>
      <c r="H33" s="13"/>
    </row>
    <row r="34" spans="1:8" ht="17.25">
      <c r="A34" s="13"/>
      <c r="B34" s="13"/>
      <c r="C34" s="13"/>
      <c r="D34" s="13"/>
      <c r="E34" s="13"/>
      <c r="F34" s="13"/>
      <c r="G34" s="13"/>
      <c r="H34" s="13"/>
    </row>
    <row r="35" spans="1:8" ht="17.25">
      <c r="A35" s="13"/>
      <c r="B35" s="13"/>
      <c r="C35" s="13"/>
      <c r="D35" s="13"/>
      <c r="E35" s="13"/>
      <c r="F35" s="13"/>
      <c r="G35" s="13"/>
      <c r="H35" s="13"/>
    </row>
    <row r="36" spans="1:8" ht="17.25">
      <c r="A36" s="13"/>
      <c r="B36" s="13"/>
      <c r="C36" s="13"/>
      <c r="D36" s="13"/>
      <c r="E36" s="13"/>
      <c r="F36" s="13"/>
      <c r="G36" s="13"/>
      <c r="H36" s="13"/>
    </row>
    <row r="37" spans="1:8" ht="17.25">
      <c r="A37" s="13"/>
      <c r="B37" s="13"/>
      <c r="C37" s="13"/>
      <c r="D37" s="13"/>
      <c r="E37" s="13"/>
      <c r="F37" s="13"/>
      <c r="G37" s="13"/>
      <c r="H37" s="13"/>
    </row>
    <row r="38" spans="1:8" ht="17.25">
      <c r="A38" s="13"/>
      <c r="B38" s="13"/>
      <c r="C38" s="13"/>
      <c r="D38" s="13"/>
      <c r="E38" s="13"/>
      <c r="F38" s="13"/>
      <c r="G38" s="13"/>
      <c r="H38" s="13"/>
    </row>
    <row r="39" spans="1:8" ht="17.25">
      <c r="A39" s="13"/>
      <c r="B39" s="13"/>
      <c r="C39" s="13"/>
      <c r="D39" s="13"/>
      <c r="E39" s="13"/>
      <c r="F39" s="13"/>
      <c r="G39" s="13"/>
      <c r="H39" s="13"/>
    </row>
    <row r="40" spans="1:8" ht="17.25">
      <c r="A40" s="13"/>
      <c r="B40" s="13"/>
      <c r="C40" s="13"/>
      <c r="D40" s="13"/>
      <c r="E40" s="13"/>
      <c r="F40" s="13"/>
      <c r="G40" s="13"/>
      <c r="H40" s="13"/>
    </row>
    <row r="41" spans="1:8" ht="17.25">
      <c r="A41" s="13"/>
      <c r="B41" s="13"/>
      <c r="C41" s="13"/>
      <c r="D41" s="13"/>
      <c r="E41" s="13"/>
      <c r="F41" s="13"/>
      <c r="G41" s="13"/>
      <c r="H41" s="13"/>
    </row>
    <row r="42" spans="1:8" ht="17.25">
      <c r="A42" s="13"/>
      <c r="B42" s="13"/>
      <c r="C42" s="13"/>
      <c r="D42" s="13"/>
      <c r="E42" s="13"/>
      <c r="F42" s="13"/>
      <c r="G42" s="13"/>
      <c r="H42" s="13"/>
    </row>
    <row r="43" spans="1:8" ht="17.25">
      <c r="A43" s="13"/>
      <c r="B43" s="13"/>
      <c r="C43" s="13"/>
      <c r="D43" s="13"/>
      <c r="E43" s="13"/>
      <c r="F43" s="13"/>
      <c r="G43" s="13"/>
      <c r="H43" s="13"/>
    </row>
    <row r="44" spans="1:8" ht="17.25">
      <c r="A44" s="13"/>
      <c r="B44" s="13"/>
      <c r="C44" s="13"/>
      <c r="D44" s="13"/>
      <c r="E44" s="13"/>
      <c r="F44" s="13"/>
      <c r="G44" s="13"/>
      <c r="H44" s="13"/>
    </row>
    <row r="45" spans="1:8" ht="17.25">
      <c r="A45" s="13"/>
      <c r="B45" s="13"/>
      <c r="C45" s="13"/>
      <c r="D45" s="13"/>
      <c r="E45" s="13"/>
      <c r="F45" s="13"/>
      <c r="G45" s="13"/>
      <c r="H45" s="13"/>
    </row>
    <row r="46" spans="1:8" ht="17.25">
      <c r="A46" s="13"/>
      <c r="B46" s="13"/>
      <c r="C46" s="13"/>
      <c r="D46" s="13"/>
      <c r="E46" s="13"/>
      <c r="F46" s="13"/>
      <c r="G46" s="13"/>
      <c r="H46" s="13"/>
    </row>
    <row r="47" spans="1:8" ht="17.25">
      <c r="A47" s="13"/>
      <c r="B47" s="13"/>
      <c r="C47" s="13"/>
      <c r="D47" s="13"/>
      <c r="E47" s="13"/>
      <c r="F47" s="13"/>
      <c r="G47" s="13"/>
      <c r="H47" s="13"/>
    </row>
    <row r="48" spans="1:8" ht="17.25">
      <c r="A48" s="13"/>
      <c r="B48" s="13"/>
      <c r="C48" s="13"/>
      <c r="D48" s="13"/>
      <c r="E48" s="13"/>
      <c r="F48" s="13"/>
      <c r="G48" s="13"/>
      <c r="H48" s="13"/>
    </row>
    <row r="49" spans="1:8" ht="17.25">
      <c r="A49" s="13"/>
      <c r="B49" s="13"/>
      <c r="C49" s="13"/>
      <c r="D49" s="13"/>
      <c r="E49" s="13"/>
      <c r="F49" s="13"/>
      <c r="G49" s="13"/>
      <c r="H49" s="13"/>
    </row>
    <row r="50" spans="1:8" ht="17.25">
      <c r="A50" s="13"/>
      <c r="B50" s="13"/>
      <c r="C50" s="13"/>
      <c r="D50" s="13"/>
      <c r="E50" s="13"/>
      <c r="F50" s="13"/>
      <c r="G50" s="13"/>
      <c r="H50" s="13"/>
    </row>
    <row r="51" spans="1:8" ht="17.25">
      <c r="A51" s="13"/>
      <c r="B51" s="13"/>
      <c r="C51" s="13"/>
      <c r="D51" s="13"/>
      <c r="E51" s="13"/>
      <c r="F51" s="13"/>
      <c r="G51" s="13"/>
      <c r="H51" s="13"/>
    </row>
    <row r="52" spans="1:8" ht="17.25">
      <c r="A52" s="13"/>
      <c r="B52" s="13"/>
      <c r="C52" s="13"/>
      <c r="D52" s="13"/>
      <c r="E52" s="13"/>
      <c r="F52" s="13"/>
      <c r="G52" s="13"/>
      <c r="H52" s="13"/>
    </row>
    <row r="53" spans="1:8" ht="17.25">
      <c r="A53" s="13"/>
      <c r="B53" s="13"/>
      <c r="C53" s="13"/>
      <c r="D53" s="13"/>
      <c r="E53" s="13"/>
      <c r="F53" s="13"/>
      <c r="G53" s="13"/>
      <c r="H53" s="13"/>
    </row>
    <row r="54" spans="1:8" ht="17.25">
      <c r="A54" s="13"/>
      <c r="B54" s="13"/>
      <c r="C54" s="13"/>
      <c r="D54" s="13"/>
      <c r="E54" s="13"/>
      <c r="F54" s="13"/>
      <c r="G54" s="13"/>
      <c r="H54" s="13"/>
    </row>
    <row r="55" spans="1:8" ht="17.25">
      <c r="A55" s="13"/>
      <c r="B55" s="13"/>
      <c r="C55" s="13"/>
      <c r="D55" s="13"/>
      <c r="E55" s="13"/>
      <c r="F55" s="13"/>
      <c r="G55" s="13"/>
      <c r="H55" s="13"/>
    </row>
    <row r="56" spans="1:8" ht="17.25">
      <c r="A56" s="13"/>
      <c r="B56" s="13"/>
      <c r="C56" s="13"/>
      <c r="D56" s="13"/>
      <c r="E56" s="13"/>
      <c r="F56" s="13"/>
      <c r="G56" s="13"/>
      <c r="H56" s="13"/>
    </row>
    <row r="57" spans="1:8" ht="17.25">
      <c r="A57" s="13"/>
      <c r="B57" s="13"/>
      <c r="C57" s="13"/>
      <c r="D57" s="13"/>
      <c r="E57" s="13"/>
      <c r="F57" s="13"/>
      <c r="G57" s="13"/>
      <c r="H57" s="13"/>
    </row>
    <row r="58" spans="1:8" ht="17.25">
      <c r="A58" s="13"/>
      <c r="B58" s="13"/>
      <c r="C58" s="13"/>
      <c r="D58" s="13"/>
      <c r="E58" s="13"/>
      <c r="F58" s="13"/>
      <c r="G58" s="13"/>
      <c r="H58" s="13"/>
    </row>
    <row r="59" spans="1:8" ht="17.25">
      <c r="A59" s="13"/>
      <c r="B59" s="13"/>
      <c r="C59" s="13"/>
      <c r="D59" s="13"/>
      <c r="E59" s="13"/>
      <c r="F59" s="13"/>
      <c r="G59" s="13"/>
      <c r="H59" s="13"/>
    </row>
    <row r="60" spans="1:8" ht="17.25">
      <c r="A60" s="13"/>
      <c r="B60" s="13"/>
      <c r="C60" s="13"/>
      <c r="D60" s="13"/>
      <c r="E60" s="13"/>
      <c r="F60" s="13"/>
      <c r="G60" s="13"/>
      <c r="H60" s="13"/>
    </row>
    <row r="61" spans="1:8" ht="17.25">
      <c r="A61" s="13"/>
      <c r="B61" s="13"/>
      <c r="C61" s="13"/>
      <c r="D61" s="13"/>
      <c r="E61" s="13"/>
      <c r="F61" s="13"/>
      <c r="G61" s="13"/>
      <c r="H61" s="13"/>
    </row>
    <row r="62" spans="1:8" ht="17.25">
      <c r="A62" s="13"/>
      <c r="B62" s="13"/>
      <c r="C62" s="13"/>
      <c r="D62" s="13"/>
      <c r="E62" s="13"/>
      <c r="F62" s="13"/>
      <c r="G62" s="13"/>
      <c r="H62" s="13"/>
    </row>
    <row r="63" spans="1:8" ht="17.25">
      <c r="A63" s="13"/>
      <c r="B63" s="13"/>
      <c r="C63" s="13"/>
      <c r="D63" s="13"/>
      <c r="E63" s="13"/>
      <c r="F63" s="13"/>
      <c r="G63" s="13"/>
      <c r="H63" s="13"/>
    </row>
    <row r="64" spans="1:8" ht="17.25">
      <c r="A64" s="13"/>
      <c r="B64" s="13"/>
      <c r="C64" s="13"/>
      <c r="D64" s="13"/>
      <c r="E64" s="13"/>
      <c r="F64" s="13"/>
      <c r="G64" s="13"/>
      <c r="H64" s="13"/>
    </row>
    <row r="65" spans="1:8" ht="17.25">
      <c r="A65" s="13"/>
      <c r="B65" s="13"/>
      <c r="C65" s="13"/>
      <c r="D65" s="13"/>
      <c r="E65" s="13"/>
      <c r="F65" s="13"/>
      <c r="G65" s="13"/>
      <c r="H65" s="13"/>
    </row>
    <row r="66" spans="1:8" ht="17.25">
      <c r="A66" s="13"/>
      <c r="B66" s="13"/>
      <c r="C66" s="13"/>
      <c r="D66" s="13"/>
      <c r="E66" s="13"/>
      <c r="F66" s="13"/>
      <c r="G66" s="13"/>
      <c r="H66" s="13"/>
    </row>
    <row r="67" spans="1:8" ht="17.25">
      <c r="A67" s="13"/>
      <c r="B67" s="13"/>
      <c r="C67" s="13"/>
      <c r="D67" s="13"/>
      <c r="E67" s="13"/>
      <c r="F67" s="13"/>
      <c r="G67" s="13"/>
      <c r="H67" s="13"/>
    </row>
    <row r="68" spans="1:8" ht="17.25">
      <c r="A68" s="13"/>
      <c r="B68" s="13"/>
      <c r="C68" s="13"/>
      <c r="D68" s="13"/>
      <c r="E68" s="13"/>
      <c r="F68" s="13"/>
      <c r="G68" s="13"/>
      <c r="H68" s="13"/>
    </row>
    <row r="69" spans="1:8" ht="17.25">
      <c r="A69" s="13"/>
      <c r="B69" s="13"/>
      <c r="C69" s="13"/>
      <c r="D69" s="13"/>
      <c r="E69" s="13"/>
      <c r="F69" s="13"/>
      <c r="G69" s="13"/>
      <c r="H69" s="13"/>
    </row>
    <row r="70" spans="1:8" ht="17.25">
      <c r="A70" s="13"/>
      <c r="B70" s="13"/>
      <c r="C70" s="13"/>
      <c r="D70" s="13"/>
      <c r="E70" s="13"/>
      <c r="F70" s="13"/>
      <c r="G70" s="13"/>
      <c r="H70" s="13"/>
    </row>
    <row r="71" spans="1:8" ht="17.25">
      <c r="A71" s="13"/>
      <c r="B71" s="13"/>
      <c r="C71" s="13"/>
      <c r="D71" s="13"/>
      <c r="E71" s="13"/>
      <c r="F71" s="13"/>
      <c r="G71" s="13"/>
      <c r="H71" s="13"/>
    </row>
    <row r="72" spans="1:8" ht="17.25">
      <c r="A72" s="13"/>
      <c r="B72" s="13"/>
      <c r="C72" s="13"/>
      <c r="D72" s="13"/>
      <c r="E72" s="13"/>
      <c r="F72" s="13"/>
      <c r="G72" s="13"/>
      <c r="H72" s="13"/>
    </row>
    <row r="73" spans="1:8" ht="17.25">
      <c r="A73" s="13"/>
      <c r="B73" s="13"/>
      <c r="C73" s="13"/>
      <c r="D73" s="13"/>
      <c r="E73" s="13"/>
      <c r="F73" s="13"/>
      <c r="G73" s="13"/>
      <c r="H73" s="13"/>
    </row>
    <row r="74" spans="1:8" ht="17.25">
      <c r="A74" s="13"/>
      <c r="B74" s="13"/>
      <c r="C74" s="13"/>
      <c r="D74" s="13"/>
      <c r="E74" s="13"/>
      <c r="F74" s="13"/>
      <c r="G74" s="13"/>
      <c r="H74" s="13"/>
    </row>
    <row r="75" spans="1:8" ht="17.25">
      <c r="A75" s="13"/>
      <c r="B75" s="13"/>
      <c r="C75" s="13"/>
      <c r="D75" s="13"/>
      <c r="E75" s="13"/>
      <c r="F75" s="13"/>
      <c r="G75" s="13"/>
      <c r="H75" s="13"/>
    </row>
    <row r="76" spans="1:8" ht="17.25">
      <c r="A76" s="13"/>
      <c r="B76" s="13"/>
      <c r="C76" s="13"/>
      <c r="D76" s="13"/>
      <c r="E76" s="13"/>
      <c r="F76" s="13"/>
      <c r="G76" s="13"/>
      <c r="H76" s="13"/>
    </row>
    <row r="77" spans="1:8" ht="17.25">
      <c r="A77" s="13"/>
      <c r="B77" s="13"/>
      <c r="C77" s="13"/>
      <c r="D77" s="13"/>
      <c r="E77" s="13"/>
      <c r="F77" s="13"/>
      <c r="G77" s="13"/>
      <c r="H77" s="13"/>
    </row>
    <row r="78" spans="1:8" ht="17.25">
      <c r="A78" s="13"/>
      <c r="B78" s="13"/>
      <c r="C78" s="13"/>
      <c r="D78" s="13"/>
      <c r="E78" s="13"/>
      <c r="F78" s="13"/>
      <c r="G78" s="13"/>
      <c r="H78" s="13"/>
    </row>
    <row r="79" spans="1:8" ht="17.25">
      <c r="A79" s="13"/>
      <c r="B79" s="13"/>
      <c r="C79" s="13"/>
      <c r="D79" s="13"/>
      <c r="E79" s="13"/>
      <c r="F79" s="13"/>
      <c r="G79" s="13"/>
      <c r="H79" s="13"/>
    </row>
    <row r="80" spans="1:8" ht="17.25">
      <c r="A80" s="13"/>
      <c r="B80" s="13"/>
      <c r="C80" s="13"/>
      <c r="D80" s="13"/>
      <c r="E80" s="13"/>
      <c r="F80" s="13"/>
      <c r="G80" s="13"/>
      <c r="H80" s="13"/>
    </row>
    <row r="81" spans="1:8" ht="17.25">
      <c r="A81" s="13"/>
      <c r="B81" s="13"/>
      <c r="C81" s="13"/>
      <c r="D81" s="13"/>
      <c r="E81" s="13"/>
      <c r="F81" s="13"/>
      <c r="G81" s="13"/>
      <c r="H81" s="13"/>
    </row>
    <row r="82" spans="1:8" ht="17.25">
      <c r="A82" s="13"/>
      <c r="B82" s="13"/>
      <c r="C82" s="13"/>
      <c r="D82" s="13"/>
      <c r="E82" s="13"/>
      <c r="F82" s="13"/>
      <c r="G82" s="13"/>
      <c r="H82" s="13"/>
    </row>
    <row r="83" spans="1:8" ht="17.25">
      <c r="A83" s="13"/>
      <c r="B83" s="13"/>
      <c r="C83" s="13"/>
      <c r="D83" s="13"/>
      <c r="E83" s="13"/>
      <c r="F83" s="13"/>
      <c r="G83" s="13"/>
      <c r="H83" s="13"/>
    </row>
    <row r="84" spans="1:8" ht="17.25">
      <c r="A84" s="13"/>
      <c r="B84" s="13"/>
      <c r="C84" s="13"/>
      <c r="D84" s="13"/>
      <c r="E84" s="13"/>
      <c r="F84" s="13"/>
      <c r="G84" s="13"/>
      <c r="H84" s="13"/>
    </row>
    <row r="85" spans="1:8" ht="17.25">
      <c r="A85" s="13"/>
      <c r="B85" s="13"/>
      <c r="C85" s="13"/>
      <c r="D85" s="13"/>
      <c r="E85" s="13"/>
      <c r="F85" s="13"/>
      <c r="G85" s="13"/>
      <c r="H85" s="13"/>
    </row>
    <row r="86" spans="1:8" ht="17.25">
      <c r="A86" s="13"/>
      <c r="B86" s="13"/>
      <c r="C86" s="13"/>
      <c r="D86" s="13"/>
      <c r="E86" s="13"/>
      <c r="F86" s="13"/>
      <c r="G86" s="13"/>
      <c r="H86" s="13"/>
    </row>
    <row r="87" spans="1:8" ht="17.25">
      <c r="A87" s="13"/>
      <c r="B87" s="13"/>
      <c r="C87" s="13"/>
      <c r="D87" s="13"/>
      <c r="E87" s="13"/>
      <c r="F87" s="13"/>
      <c r="G87" s="13"/>
      <c r="H87" s="13"/>
    </row>
    <row r="88" spans="1:8" ht="17.25">
      <c r="A88" s="13"/>
      <c r="B88" s="13"/>
      <c r="C88" s="13"/>
      <c r="D88" s="13"/>
      <c r="E88" s="13"/>
      <c r="F88" s="13"/>
      <c r="G88" s="13"/>
      <c r="H88" s="13"/>
    </row>
    <row r="89" spans="1:8" ht="17.25">
      <c r="A89" s="13"/>
      <c r="B89" s="13"/>
      <c r="C89" s="13"/>
      <c r="D89" s="13"/>
      <c r="E89" s="13"/>
      <c r="F89" s="13"/>
      <c r="G89" s="13"/>
      <c r="H89" s="13"/>
    </row>
    <row r="90" spans="1:8" ht="17.25">
      <c r="A90" s="13"/>
      <c r="B90" s="13"/>
      <c r="C90" s="13"/>
      <c r="D90" s="13"/>
      <c r="E90" s="13"/>
      <c r="F90" s="13"/>
      <c r="G90" s="13"/>
      <c r="H90" s="13"/>
    </row>
    <row r="91" spans="1:8" ht="17.25">
      <c r="A91" s="13"/>
      <c r="B91" s="13"/>
      <c r="C91" s="13"/>
      <c r="D91" s="13"/>
      <c r="E91" s="13"/>
      <c r="F91" s="13"/>
      <c r="G91" s="13"/>
      <c r="H91" s="13"/>
    </row>
    <row r="92" spans="1:8" ht="17.25">
      <c r="A92" s="13"/>
      <c r="B92" s="13"/>
      <c r="C92" s="13"/>
      <c r="D92" s="13"/>
      <c r="E92" s="13"/>
      <c r="F92" s="13"/>
      <c r="G92" s="13"/>
      <c r="H92" s="13"/>
    </row>
    <row r="93" spans="1:8" ht="17.25">
      <c r="A93" s="13"/>
      <c r="B93" s="13"/>
      <c r="C93" s="13"/>
      <c r="D93" s="13"/>
      <c r="E93" s="13"/>
      <c r="F93" s="13"/>
      <c r="G93" s="13"/>
      <c r="H93" s="13"/>
    </row>
    <row r="94" spans="1:8" ht="17.25">
      <c r="A94" s="13"/>
      <c r="B94" s="13"/>
      <c r="C94" s="13"/>
      <c r="D94" s="13"/>
      <c r="E94" s="13"/>
      <c r="F94" s="13"/>
      <c r="G94" s="13"/>
      <c r="H94" s="13"/>
    </row>
    <row r="95" spans="1:8" ht="17.25">
      <c r="A95" s="13"/>
      <c r="B95" s="13"/>
      <c r="C95" s="13"/>
      <c r="D95" s="13"/>
      <c r="E95" s="13"/>
      <c r="F95" s="13"/>
      <c r="G95" s="13"/>
      <c r="H95" s="13"/>
    </row>
    <row r="96" spans="1:8" ht="17.25">
      <c r="A96" s="13"/>
      <c r="B96" s="13"/>
      <c r="C96" s="13"/>
      <c r="D96" s="13"/>
      <c r="E96" s="13"/>
      <c r="F96" s="13"/>
      <c r="G96" s="13"/>
      <c r="H96" s="13"/>
    </row>
    <row r="97" spans="1:8" ht="17.25">
      <c r="A97" s="13"/>
      <c r="B97" s="13"/>
      <c r="C97" s="13"/>
      <c r="D97" s="13"/>
      <c r="E97" s="13"/>
      <c r="F97" s="13"/>
      <c r="G97" s="13"/>
      <c r="H97" s="13"/>
    </row>
    <row r="98" spans="1:8" ht="17.25">
      <c r="A98" s="13"/>
      <c r="B98" s="13"/>
      <c r="C98" s="13"/>
      <c r="D98" s="13"/>
      <c r="E98" s="13"/>
      <c r="F98" s="13"/>
      <c r="G98" s="13"/>
      <c r="H98" s="13"/>
    </row>
    <row r="99" spans="1:8" ht="17.25">
      <c r="A99" s="13"/>
      <c r="B99" s="13"/>
      <c r="C99" s="13"/>
      <c r="D99" s="13"/>
      <c r="E99" s="13"/>
      <c r="F99" s="13"/>
      <c r="G99" s="13"/>
      <c r="H99" s="13"/>
    </row>
    <row r="100" spans="1:8" ht="17.25">
      <c r="A100" s="13"/>
      <c r="B100" s="13"/>
      <c r="C100" s="13"/>
      <c r="D100" s="13"/>
      <c r="E100" s="13"/>
      <c r="F100" s="13"/>
      <c r="G100" s="13"/>
      <c r="H100" s="13"/>
    </row>
    <row r="101" spans="1:8" ht="17.25">
      <c r="A101" s="13"/>
      <c r="B101" s="13"/>
      <c r="C101" s="13"/>
      <c r="D101" s="13"/>
      <c r="E101" s="13"/>
      <c r="F101" s="13"/>
      <c r="G101" s="13"/>
      <c r="H101" s="13"/>
    </row>
    <row r="102" spans="1:8" ht="17.25">
      <c r="A102" s="13"/>
      <c r="B102" s="13"/>
      <c r="C102" s="13"/>
      <c r="D102" s="13"/>
      <c r="E102" s="13"/>
      <c r="F102" s="13"/>
      <c r="G102" s="13"/>
      <c r="H102" s="13"/>
    </row>
    <row r="103" spans="1:8" ht="17.25">
      <c r="A103" s="13"/>
      <c r="B103" s="13"/>
      <c r="C103" s="13"/>
      <c r="D103" s="13"/>
      <c r="E103" s="13"/>
      <c r="F103" s="13"/>
      <c r="G103" s="13"/>
      <c r="H103" s="13"/>
    </row>
    <row r="104" spans="1:8" ht="17.25">
      <c r="A104" s="13"/>
      <c r="B104" s="13"/>
      <c r="C104" s="13"/>
      <c r="D104" s="13"/>
      <c r="E104" s="13"/>
      <c r="F104" s="13"/>
      <c r="G104" s="13"/>
      <c r="H104" s="13"/>
    </row>
    <row r="105" spans="1:8" ht="17.25">
      <c r="A105" s="13"/>
      <c r="B105" s="13"/>
      <c r="C105" s="13"/>
      <c r="D105" s="13"/>
      <c r="E105" s="13"/>
      <c r="F105" s="13"/>
      <c r="G105" s="13"/>
      <c r="H105" s="13"/>
    </row>
    <row r="106" spans="1:8" ht="17.25">
      <c r="A106" s="13"/>
      <c r="B106" s="13"/>
      <c r="C106" s="13"/>
      <c r="D106" s="13"/>
      <c r="E106" s="13"/>
      <c r="F106" s="13"/>
      <c r="G106" s="13"/>
      <c r="H106" s="13"/>
    </row>
    <row r="107" spans="1:8" ht="17.25">
      <c r="A107" s="13"/>
      <c r="B107" s="13"/>
      <c r="C107" s="13"/>
      <c r="D107" s="13"/>
      <c r="E107" s="13"/>
      <c r="F107" s="13"/>
      <c r="G107" s="13"/>
      <c r="H107" s="13"/>
    </row>
    <row r="108" spans="1:8" ht="17.25">
      <c r="A108" s="13"/>
      <c r="B108" s="13"/>
      <c r="C108" s="13"/>
      <c r="D108" s="13"/>
      <c r="E108" s="13"/>
      <c r="F108" s="13"/>
      <c r="G108" s="13"/>
      <c r="H108" s="13"/>
    </row>
    <row r="109" spans="1:8" ht="17.25">
      <c r="A109" s="13"/>
      <c r="B109" s="13"/>
      <c r="C109" s="13"/>
      <c r="D109" s="13"/>
      <c r="E109" s="13"/>
      <c r="F109" s="13"/>
      <c r="G109" s="13"/>
      <c r="H109" s="13"/>
    </row>
    <row r="110" spans="1:8" ht="17.25">
      <c r="A110" s="13"/>
      <c r="B110" s="13"/>
      <c r="C110" s="13"/>
      <c r="D110" s="13"/>
      <c r="E110" s="13"/>
      <c r="F110" s="13"/>
      <c r="G110" s="13"/>
      <c r="H110" s="13"/>
    </row>
    <row r="111" spans="1:8" ht="17.25">
      <c r="A111" s="13"/>
      <c r="B111" s="13"/>
      <c r="C111" s="13"/>
      <c r="D111" s="13"/>
      <c r="E111" s="13"/>
      <c r="F111" s="13"/>
      <c r="G111" s="13"/>
      <c r="H111" s="13"/>
    </row>
    <row r="112" spans="1:8" ht="17.25">
      <c r="A112" s="13"/>
      <c r="B112" s="13"/>
      <c r="C112" s="13"/>
      <c r="D112" s="13"/>
      <c r="E112" s="13"/>
      <c r="F112" s="13"/>
      <c r="G112" s="13"/>
      <c r="H112" s="13"/>
    </row>
    <row r="113" spans="1:8" ht="17.25">
      <c r="A113" s="13"/>
      <c r="B113" s="13"/>
      <c r="C113" s="13"/>
      <c r="D113" s="13"/>
      <c r="E113" s="13"/>
      <c r="F113" s="13"/>
      <c r="G113" s="13"/>
      <c r="H113" s="13"/>
    </row>
    <row r="114" spans="1:8" ht="17.25">
      <c r="A114" s="13"/>
      <c r="B114" s="13"/>
      <c r="C114" s="13"/>
      <c r="D114" s="13"/>
      <c r="E114" s="13"/>
      <c r="F114" s="13"/>
      <c r="G114" s="13"/>
      <c r="H114" s="13"/>
    </row>
    <row r="115" spans="1:8" ht="17.25">
      <c r="A115" s="13"/>
      <c r="B115" s="13"/>
      <c r="C115" s="13"/>
      <c r="D115" s="13"/>
      <c r="E115" s="13"/>
      <c r="F115" s="13"/>
      <c r="G115" s="13"/>
      <c r="H115" s="13"/>
    </row>
    <row r="116" spans="1:8" ht="17.25">
      <c r="A116" s="13"/>
      <c r="B116" s="13"/>
      <c r="C116" s="13"/>
      <c r="D116" s="13"/>
      <c r="E116" s="13"/>
      <c r="F116" s="13"/>
      <c r="G116" s="13"/>
      <c r="H116" s="13"/>
    </row>
    <row r="117" spans="1:8" ht="17.25">
      <c r="A117" s="13"/>
      <c r="B117" s="13"/>
      <c r="C117" s="13"/>
      <c r="D117" s="13"/>
      <c r="E117" s="13"/>
      <c r="F117" s="13"/>
      <c r="G117" s="13"/>
      <c r="H117" s="13"/>
    </row>
    <row r="118" spans="1:8" ht="17.25">
      <c r="A118" s="13"/>
      <c r="B118" s="13"/>
      <c r="C118" s="13"/>
      <c r="D118" s="13"/>
      <c r="E118" s="13"/>
      <c r="F118" s="13"/>
      <c r="G118" s="13"/>
      <c r="H118" s="13"/>
    </row>
    <row r="119" spans="1:8" ht="17.25">
      <c r="A119" s="13"/>
      <c r="B119" s="13"/>
      <c r="C119" s="13"/>
      <c r="D119" s="13"/>
      <c r="E119" s="13"/>
      <c r="F119" s="13"/>
      <c r="G119" s="13"/>
      <c r="H119" s="13"/>
    </row>
    <row r="120" spans="1:8" ht="17.25">
      <c r="A120" s="13"/>
      <c r="B120" s="13"/>
      <c r="C120" s="13"/>
      <c r="D120" s="13"/>
      <c r="E120" s="13"/>
      <c r="F120" s="13"/>
      <c r="G120" s="13"/>
      <c r="H120" s="13"/>
    </row>
    <row r="121" spans="1:8" ht="17.25">
      <c r="A121" s="13"/>
      <c r="B121" s="13"/>
      <c r="C121" s="13"/>
      <c r="D121" s="13"/>
      <c r="E121" s="13"/>
      <c r="F121" s="13"/>
      <c r="G121" s="13"/>
      <c r="H121" s="13"/>
    </row>
    <row r="122" spans="1:8" ht="17.25">
      <c r="A122" s="13"/>
      <c r="B122" s="13"/>
      <c r="C122" s="13"/>
      <c r="D122" s="13"/>
      <c r="E122" s="13"/>
      <c r="F122" s="13"/>
      <c r="G122" s="13"/>
      <c r="H122" s="13"/>
    </row>
    <row r="123" spans="1:8" ht="17.25">
      <c r="A123" s="13"/>
      <c r="B123" s="13"/>
      <c r="C123" s="13"/>
      <c r="D123" s="13"/>
      <c r="E123" s="13"/>
      <c r="F123" s="13"/>
      <c r="G123" s="13"/>
      <c r="H123" s="13"/>
    </row>
    <row r="124" spans="1:8" ht="17.25">
      <c r="A124" s="13"/>
      <c r="B124" s="13"/>
      <c r="C124" s="13"/>
      <c r="D124" s="13"/>
      <c r="E124" s="13"/>
      <c r="F124" s="13"/>
      <c r="G124" s="13"/>
      <c r="H124" s="13"/>
    </row>
    <row r="125" spans="1:8" ht="17.25">
      <c r="A125" s="13"/>
      <c r="B125" s="13"/>
      <c r="C125" s="13"/>
      <c r="D125" s="13"/>
      <c r="E125" s="13"/>
      <c r="F125" s="13"/>
      <c r="G125" s="13"/>
      <c r="H125" s="13"/>
    </row>
    <row r="126" spans="1:8" ht="17.25">
      <c r="A126" s="13"/>
      <c r="B126" s="13"/>
      <c r="C126" s="13"/>
      <c r="D126" s="13"/>
      <c r="E126" s="13"/>
      <c r="F126" s="13"/>
      <c r="G126" s="13"/>
      <c r="H126" s="13"/>
    </row>
    <row r="127" spans="1:8" ht="17.25">
      <c r="A127" s="13"/>
      <c r="B127" s="13"/>
      <c r="C127" s="13"/>
      <c r="D127" s="13"/>
      <c r="E127" s="13"/>
      <c r="F127" s="13"/>
      <c r="G127" s="13"/>
      <c r="H127" s="13"/>
    </row>
    <row r="128" spans="1:8" ht="17.25">
      <c r="A128" s="13"/>
      <c r="B128" s="13"/>
      <c r="C128" s="13"/>
      <c r="D128" s="13"/>
      <c r="E128" s="13"/>
      <c r="F128" s="13"/>
      <c r="G128" s="13"/>
      <c r="H128" s="13"/>
    </row>
    <row r="129" spans="1:8" ht="17.25">
      <c r="A129" s="13"/>
      <c r="B129" s="13"/>
      <c r="C129" s="13"/>
      <c r="D129" s="13"/>
      <c r="E129" s="13"/>
      <c r="F129" s="13"/>
      <c r="G129" s="13"/>
      <c r="H129" s="13"/>
    </row>
    <row r="130" spans="1:8" ht="17.25">
      <c r="A130" s="13"/>
      <c r="B130" s="13"/>
      <c r="C130" s="13"/>
      <c r="D130" s="13"/>
      <c r="E130" s="13"/>
      <c r="F130" s="13"/>
      <c r="G130" s="13"/>
      <c r="H130" s="13"/>
    </row>
    <row r="131" spans="1:8" ht="17.25">
      <c r="A131" s="13"/>
      <c r="B131" s="13"/>
      <c r="C131" s="13"/>
      <c r="D131" s="13"/>
      <c r="E131" s="13"/>
      <c r="F131" s="13"/>
      <c r="G131" s="13"/>
      <c r="H131" s="13"/>
    </row>
    <row r="132" spans="1:8" ht="17.25">
      <c r="A132" s="13"/>
      <c r="B132" s="13"/>
      <c r="C132" s="13"/>
      <c r="D132" s="13"/>
      <c r="E132" s="13"/>
      <c r="F132" s="13"/>
      <c r="G132" s="13"/>
      <c r="H132" s="13"/>
    </row>
    <row r="133" spans="1:8" ht="17.25">
      <c r="A133" s="13"/>
      <c r="B133" s="13"/>
      <c r="C133" s="13"/>
      <c r="D133" s="13"/>
      <c r="E133" s="13"/>
      <c r="F133" s="13"/>
      <c r="G133" s="13"/>
      <c r="H133" s="13"/>
    </row>
    <row r="134" spans="1:8" ht="17.25">
      <c r="A134" s="13"/>
      <c r="B134" s="13"/>
      <c r="C134" s="13"/>
      <c r="D134" s="13"/>
      <c r="E134" s="13"/>
      <c r="F134" s="13"/>
      <c r="G134" s="13"/>
      <c r="H134" s="13"/>
    </row>
    <row r="135" spans="1:8" ht="17.25">
      <c r="A135" s="13"/>
      <c r="B135" s="13"/>
      <c r="C135" s="13"/>
      <c r="D135" s="13"/>
      <c r="E135" s="13"/>
      <c r="F135" s="13"/>
      <c r="G135" s="13"/>
      <c r="H135" s="13"/>
    </row>
    <row r="136" spans="1:8" ht="17.25">
      <c r="A136" s="13"/>
      <c r="B136" s="13"/>
      <c r="C136" s="13"/>
      <c r="D136" s="13"/>
      <c r="E136" s="13"/>
      <c r="F136" s="13"/>
      <c r="G136" s="13"/>
      <c r="H136" s="13"/>
    </row>
    <row r="137" spans="1:8" ht="17.25">
      <c r="A137" s="13"/>
      <c r="B137" s="13"/>
      <c r="C137" s="13"/>
      <c r="D137" s="13"/>
      <c r="E137" s="13"/>
      <c r="F137" s="13"/>
      <c r="G137" s="13"/>
      <c r="H137" s="13"/>
    </row>
    <row r="138" spans="1:8" ht="17.25">
      <c r="A138" s="13"/>
      <c r="B138" s="13"/>
      <c r="C138" s="13"/>
      <c r="D138" s="13"/>
      <c r="E138" s="13"/>
      <c r="F138" s="13"/>
      <c r="G138" s="13"/>
      <c r="H138" s="13"/>
    </row>
    <row r="139" spans="1:8" ht="17.25">
      <c r="A139" s="13"/>
      <c r="B139" s="13"/>
      <c r="C139" s="13"/>
      <c r="D139" s="13"/>
      <c r="E139" s="13"/>
      <c r="F139" s="13"/>
      <c r="G139" s="13"/>
      <c r="H139" s="13"/>
    </row>
    <row r="140" spans="1:8" ht="17.25">
      <c r="A140" s="13"/>
      <c r="B140" s="13"/>
      <c r="C140" s="13"/>
      <c r="D140" s="13"/>
      <c r="E140" s="13"/>
      <c r="F140" s="13"/>
      <c r="G140" s="13"/>
      <c r="H140" s="13"/>
    </row>
    <row r="141" spans="1:8" ht="17.25">
      <c r="A141" s="13"/>
      <c r="B141" s="13"/>
      <c r="C141" s="13"/>
      <c r="D141" s="13"/>
      <c r="E141" s="13"/>
      <c r="F141" s="13"/>
      <c r="G141" s="13"/>
      <c r="H141" s="13"/>
    </row>
    <row r="142" spans="1:8" ht="17.25">
      <c r="A142" s="13"/>
      <c r="B142" s="13"/>
      <c r="C142" s="13"/>
      <c r="D142" s="13"/>
      <c r="E142" s="13"/>
      <c r="F142" s="13"/>
      <c r="G142" s="13"/>
      <c r="H142" s="13"/>
    </row>
    <row r="143" spans="1:8" ht="17.25">
      <c r="A143" s="13"/>
      <c r="B143" s="13"/>
      <c r="C143" s="13"/>
      <c r="D143" s="13"/>
      <c r="E143" s="13"/>
      <c r="F143" s="13"/>
      <c r="G143" s="13"/>
      <c r="H143" s="13"/>
    </row>
    <row r="144" spans="1:8" ht="17.25">
      <c r="A144" s="13"/>
      <c r="B144" s="13"/>
      <c r="C144" s="13"/>
      <c r="D144" s="13"/>
      <c r="E144" s="13"/>
      <c r="F144" s="13"/>
      <c r="G144" s="13"/>
      <c r="H144" s="13"/>
    </row>
    <row r="145" spans="1:8" ht="17.25">
      <c r="A145" s="13"/>
      <c r="B145" s="13"/>
      <c r="C145" s="13"/>
      <c r="D145" s="13"/>
      <c r="E145" s="13"/>
      <c r="F145" s="13"/>
      <c r="G145" s="13"/>
      <c r="H145" s="13"/>
    </row>
    <row r="146" spans="1:8" ht="17.25">
      <c r="A146" s="13"/>
      <c r="B146" s="13"/>
      <c r="C146" s="13"/>
      <c r="D146" s="13"/>
      <c r="E146" s="13"/>
      <c r="F146" s="13"/>
      <c r="G146" s="13"/>
      <c r="H146" s="13"/>
    </row>
    <row r="147" spans="1:8" ht="17.25">
      <c r="A147" s="13"/>
      <c r="B147" s="13"/>
      <c r="C147" s="13"/>
      <c r="D147" s="13"/>
      <c r="E147" s="13"/>
      <c r="F147" s="13"/>
      <c r="G147" s="13"/>
      <c r="H147" s="13"/>
    </row>
    <row r="148" spans="1:8" ht="17.25">
      <c r="A148" s="13"/>
      <c r="B148" s="13"/>
      <c r="C148" s="13"/>
      <c r="D148" s="13"/>
      <c r="E148" s="13"/>
      <c r="F148" s="13"/>
      <c r="G148" s="13"/>
      <c r="H148" s="13"/>
    </row>
    <row r="149" spans="1:8" ht="17.25">
      <c r="A149" s="13"/>
      <c r="B149" s="13"/>
      <c r="C149" s="13"/>
      <c r="D149" s="13"/>
      <c r="E149" s="13"/>
      <c r="F149" s="13"/>
      <c r="G149" s="13"/>
      <c r="H149" s="13"/>
    </row>
    <row r="150" spans="1:8" ht="17.25">
      <c r="A150" s="13"/>
      <c r="B150" s="13"/>
      <c r="C150" s="13"/>
      <c r="D150" s="13"/>
      <c r="E150" s="13"/>
      <c r="F150" s="13"/>
      <c r="G150" s="13"/>
      <c r="H150" s="13"/>
    </row>
    <row r="151" spans="1:8" ht="17.25">
      <c r="A151" s="13"/>
      <c r="B151" s="13"/>
      <c r="C151" s="13"/>
      <c r="D151" s="13"/>
      <c r="E151" s="13"/>
      <c r="F151" s="13"/>
      <c r="G151" s="13"/>
      <c r="H151" s="13"/>
    </row>
    <row r="152" spans="1:8" ht="17.25">
      <c r="A152" s="13"/>
      <c r="B152" s="13"/>
      <c r="C152" s="13"/>
      <c r="D152" s="13"/>
      <c r="E152" s="13"/>
      <c r="F152" s="13"/>
      <c r="G152" s="13"/>
      <c r="H152" s="13"/>
    </row>
    <row r="153" spans="1:8" ht="17.25">
      <c r="A153" s="13"/>
      <c r="B153" s="13"/>
      <c r="C153" s="13"/>
      <c r="D153" s="13"/>
      <c r="E153" s="13"/>
      <c r="F153" s="13"/>
      <c r="G153" s="13"/>
      <c r="H153" s="13"/>
    </row>
    <row r="154" spans="1:8" ht="17.25">
      <c r="A154" s="13"/>
      <c r="B154" s="13"/>
      <c r="C154" s="13"/>
      <c r="D154" s="13"/>
      <c r="E154" s="13"/>
      <c r="F154" s="13"/>
      <c r="G154" s="13"/>
      <c r="H154" s="13"/>
    </row>
    <row r="155" spans="1:8" ht="17.25">
      <c r="A155" s="13"/>
      <c r="B155" s="13"/>
      <c r="C155" s="13"/>
      <c r="D155" s="13"/>
      <c r="E155" s="13"/>
      <c r="F155" s="13"/>
      <c r="G155" s="13"/>
      <c r="H155" s="13"/>
    </row>
    <row r="156" spans="1:8" ht="17.25">
      <c r="A156" s="13"/>
      <c r="B156" s="13"/>
      <c r="C156" s="13"/>
      <c r="D156" s="13"/>
      <c r="E156" s="13"/>
      <c r="F156" s="13"/>
      <c r="G156" s="13"/>
      <c r="H156" s="13"/>
    </row>
    <row r="157" spans="1:8" ht="17.25">
      <c r="A157" s="13"/>
      <c r="B157" s="13"/>
      <c r="C157" s="13"/>
      <c r="D157" s="13"/>
      <c r="E157" s="13"/>
      <c r="F157" s="13"/>
      <c r="G157" s="13"/>
      <c r="H157" s="13"/>
    </row>
    <row r="158" spans="1:8" ht="17.25">
      <c r="A158" s="13"/>
      <c r="B158" s="13"/>
      <c r="C158" s="13"/>
      <c r="D158" s="13"/>
      <c r="E158" s="13"/>
      <c r="F158" s="13"/>
      <c r="G158" s="13"/>
      <c r="H158" s="13"/>
    </row>
    <row r="159" spans="1:8" ht="17.25">
      <c r="A159" s="13"/>
      <c r="B159" s="13"/>
      <c r="C159" s="13"/>
      <c r="D159" s="13"/>
      <c r="E159" s="13"/>
      <c r="F159" s="13"/>
      <c r="G159" s="13"/>
      <c r="H159" s="13"/>
    </row>
    <row r="160" spans="1:8" ht="17.25">
      <c r="A160" s="13"/>
      <c r="B160" s="13"/>
      <c r="C160" s="13"/>
      <c r="D160" s="13"/>
      <c r="E160" s="13"/>
      <c r="F160" s="13"/>
      <c r="G160" s="13"/>
      <c r="H160" s="13"/>
    </row>
    <row r="161" spans="1:8" ht="17.25">
      <c r="A161" s="13"/>
      <c r="B161" s="13"/>
      <c r="C161" s="13"/>
      <c r="D161" s="13"/>
      <c r="E161" s="13"/>
      <c r="F161" s="13"/>
      <c r="G161" s="13"/>
      <c r="H161" s="13"/>
    </row>
    <row r="162" spans="1:8" ht="17.25">
      <c r="A162" s="13"/>
      <c r="B162" s="13"/>
      <c r="C162" s="13"/>
      <c r="D162" s="13"/>
      <c r="E162" s="13"/>
      <c r="F162" s="13"/>
      <c r="G162" s="13"/>
      <c r="H162" s="13"/>
    </row>
    <row r="163" spans="1:8" ht="17.25">
      <c r="A163" s="13"/>
      <c r="B163" s="13"/>
      <c r="C163" s="13"/>
      <c r="D163" s="13"/>
      <c r="E163" s="13"/>
      <c r="F163" s="13"/>
      <c r="G163" s="13"/>
      <c r="H163" s="13"/>
    </row>
    <row r="164" spans="1:8" ht="17.25">
      <c r="A164" s="13"/>
      <c r="B164" s="13"/>
      <c r="C164" s="13"/>
      <c r="D164" s="13"/>
      <c r="E164" s="13"/>
      <c r="F164" s="13"/>
      <c r="G164" s="13"/>
      <c r="H164" s="13"/>
    </row>
    <row r="165" spans="1:8" ht="17.25">
      <c r="A165" s="13"/>
      <c r="B165" s="13"/>
      <c r="C165" s="13"/>
      <c r="D165" s="13"/>
      <c r="E165" s="13"/>
      <c r="F165" s="13"/>
      <c r="G165" s="13"/>
      <c r="H165" s="13"/>
    </row>
    <row r="166" spans="1:8" ht="17.25">
      <c r="A166" s="13"/>
      <c r="B166" s="13"/>
      <c r="C166" s="13"/>
      <c r="D166" s="13"/>
      <c r="E166" s="13"/>
      <c r="F166" s="13"/>
      <c r="G166" s="13"/>
      <c r="H166" s="13"/>
    </row>
    <row r="167" spans="1:8" ht="17.25">
      <c r="A167" s="13"/>
      <c r="B167" s="13"/>
      <c r="C167" s="13"/>
      <c r="D167" s="13"/>
      <c r="E167" s="13"/>
      <c r="F167" s="13"/>
      <c r="G167" s="13"/>
      <c r="H167" s="13"/>
    </row>
    <row r="168" spans="1:8" ht="17.25">
      <c r="A168" s="13"/>
      <c r="B168" s="13"/>
      <c r="C168" s="13"/>
      <c r="D168" s="13"/>
      <c r="E168" s="13"/>
      <c r="F168" s="13"/>
      <c r="G168" s="13"/>
      <c r="H168" s="13"/>
    </row>
    <row r="169" spans="1:8" ht="17.25">
      <c r="A169" s="13"/>
      <c r="B169" s="13"/>
      <c r="C169" s="13"/>
      <c r="D169" s="13"/>
      <c r="E169" s="13"/>
      <c r="F169" s="13"/>
      <c r="G169" s="13"/>
      <c r="H169" s="13"/>
    </row>
    <row r="170" spans="1:8" ht="17.25">
      <c r="A170" s="13"/>
      <c r="B170" s="13"/>
      <c r="C170" s="13"/>
      <c r="D170" s="13"/>
      <c r="E170" s="13"/>
      <c r="F170" s="13"/>
      <c r="G170" s="13"/>
      <c r="H170" s="13"/>
    </row>
    <row r="171" spans="1:8" ht="17.25">
      <c r="A171" s="13"/>
      <c r="B171" s="13"/>
      <c r="C171" s="13"/>
      <c r="D171" s="13"/>
      <c r="E171" s="13"/>
      <c r="F171" s="13"/>
      <c r="G171" s="13"/>
      <c r="H171" s="13"/>
    </row>
    <row r="172" spans="1:8" ht="17.25">
      <c r="A172" s="13"/>
      <c r="B172" s="13"/>
      <c r="C172" s="13"/>
      <c r="D172" s="13"/>
      <c r="E172" s="13"/>
      <c r="F172" s="13"/>
      <c r="G172" s="13"/>
      <c r="H172" s="13"/>
    </row>
    <row r="173" spans="1:8" ht="17.25">
      <c r="A173" s="13"/>
      <c r="B173" s="13"/>
      <c r="C173" s="13"/>
      <c r="D173" s="13"/>
      <c r="E173" s="13"/>
      <c r="F173" s="13"/>
      <c r="G173" s="13"/>
      <c r="H173" s="13"/>
    </row>
    <row r="174" spans="1:8" ht="17.25">
      <c r="A174" s="13"/>
      <c r="B174" s="13"/>
      <c r="C174" s="13"/>
      <c r="D174" s="13"/>
      <c r="E174" s="13"/>
      <c r="F174" s="13"/>
      <c r="G174" s="13"/>
      <c r="H174" s="13"/>
    </row>
    <row r="175" spans="1:8" ht="17.25">
      <c r="A175" s="13"/>
      <c r="B175" s="13"/>
      <c r="C175" s="13"/>
      <c r="D175" s="13"/>
      <c r="E175" s="13"/>
      <c r="F175" s="13"/>
      <c r="G175" s="13"/>
      <c r="H175" s="13"/>
    </row>
    <row r="176" spans="1:8" ht="17.25">
      <c r="A176" s="13"/>
      <c r="B176" s="13"/>
      <c r="C176" s="13"/>
      <c r="D176" s="13"/>
      <c r="E176" s="13"/>
      <c r="F176" s="13"/>
      <c r="G176" s="13"/>
      <c r="H176" s="13"/>
    </row>
    <row r="177" spans="1:8" ht="17.25">
      <c r="A177" s="13"/>
      <c r="B177" s="13"/>
      <c r="C177" s="13"/>
      <c r="D177" s="13"/>
      <c r="E177" s="13"/>
      <c r="F177" s="13"/>
      <c r="G177" s="13"/>
      <c r="H177" s="13"/>
    </row>
    <row r="178" spans="1:8" ht="17.25">
      <c r="A178" s="13"/>
      <c r="B178" s="13"/>
      <c r="C178" s="13"/>
      <c r="D178" s="13"/>
      <c r="E178" s="13"/>
      <c r="F178" s="13"/>
      <c r="G178" s="13"/>
      <c r="H178" s="13"/>
    </row>
    <row r="179" spans="1:8" ht="17.25">
      <c r="A179" s="13"/>
      <c r="B179" s="13"/>
      <c r="C179" s="13"/>
      <c r="D179" s="13"/>
      <c r="E179" s="13"/>
      <c r="F179" s="13"/>
      <c r="G179" s="13"/>
      <c r="H179" s="13"/>
    </row>
    <row r="180" spans="1:8" ht="17.25">
      <c r="A180" s="13"/>
      <c r="B180" s="13"/>
      <c r="C180" s="13"/>
      <c r="D180" s="13"/>
      <c r="E180" s="13"/>
      <c r="F180" s="13"/>
      <c r="G180" s="13"/>
      <c r="H180" s="13"/>
    </row>
    <row r="181" spans="1:8" ht="17.25">
      <c r="A181" s="13"/>
      <c r="B181" s="13"/>
      <c r="C181" s="13"/>
      <c r="D181" s="13"/>
      <c r="E181" s="13"/>
      <c r="F181" s="13"/>
      <c r="G181" s="13"/>
      <c r="H181" s="13"/>
    </row>
    <row r="182" spans="1:8" ht="17.25">
      <c r="A182" s="13"/>
      <c r="B182" s="13"/>
      <c r="C182" s="13"/>
      <c r="D182" s="13"/>
      <c r="E182" s="13"/>
      <c r="F182" s="13"/>
      <c r="G182" s="13"/>
      <c r="H182" s="13"/>
    </row>
    <row r="183" spans="1:8" ht="17.25">
      <c r="A183" s="13"/>
      <c r="B183" s="13"/>
      <c r="C183" s="13"/>
      <c r="D183" s="13"/>
      <c r="E183" s="13"/>
      <c r="F183" s="13"/>
      <c r="G183" s="13"/>
      <c r="H183" s="13"/>
    </row>
    <row r="184" spans="1:8" ht="17.25">
      <c r="A184" s="13"/>
      <c r="B184" s="13"/>
      <c r="C184" s="13"/>
      <c r="D184" s="13"/>
      <c r="E184" s="13"/>
      <c r="F184" s="13"/>
      <c r="G184" s="13"/>
      <c r="H184" s="13"/>
    </row>
    <row r="185" spans="1:8" ht="17.25">
      <c r="A185" s="13"/>
      <c r="B185" s="13"/>
      <c r="C185" s="13"/>
      <c r="D185" s="13"/>
      <c r="E185" s="13"/>
      <c r="F185" s="13"/>
      <c r="G185" s="13"/>
      <c r="H185" s="13"/>
    </row>
    <row r="186" spans="1:8" ht="17.25">
      <c r="A186" s="13"/>
      <c r="B186" s="13"/>
      <c r="C186" s="13"/>
      <c r="D186" s="13"/>
      <c r="E186" s="13"/>
      <c r="F186" s="13"/>
      <c r="G186" s="13"/>
      <c r="H186" s="13"/>
    </row>
    <row r="187" spans="1:8" ht="17.25">
      <c r="A187" s="13"/>
      <c r="B187" s="13"/>
      <c r="C187" s="13"/>
      <c r="D187" s="13"/>
      <c r="E187" s="13"/>
      <c r="F187" s="13"/>
      <c r="G187" s="13"/>
      <c r="H187" s="13"/>
    </row>
    <row r="188" spans="1:8" ht="17.25">
      <c r="A188" s="13"/>
      <c r="B188" s="13"/>
      <c r="C188" s="13"/>
      <c r="D188" s="13"/>
      <c r="E188" s="13"/>
      <c r="F188" s="13"/>
      <c r="G188" s="13"/>
      <c r="H188" s="13"/>
    </row>
    <row r="189" spans="1:8" ht="17.25">
      <c r="A189" s="13"/>
      <c r="B189" s="13"/>
      <c r="C189" s="13"/>
      <c r="D189" s="13"/>
      <c r="E189" s="13"/>
      <c r="F189" s="13"/>
      <c r="G189" s="13"/>
      <c r="H189" s="13"/>
    </row>
    <row r="190" spans="1:8" ht="17.25">
      <c r="A190" s="13"/>
      <c r="B190" s="13"/>
      <c r="C190" s="13"/>
      <c r="D190" s="13"/>
      <c r="E190" s="13"/>
      <c r="F190" s="13"/>
      <c r="G190" s="13"/>
      <c r="H190" s="13"/>
    </row>
    <row r="191" spans="1:8" ht="17.25">
      <c r="A191" s="13"/>
      <c r="B191" s="13"/>
      <c r="C191" s="13"/>
      <c r="D191" s="13"/>
      <c r="E191" s="13"/>
      <c r="F191" s="13"/>
      <c r="G191" s="13"/>
      <c r="H191" s="13"/>
    </row>
    <row r="192" spans="1:8" ht="17.25">
      <c r="A192" s="13"/>
      <c r="B192" s="13"/>
      <c r="C192" s="13"/>
      <c r="D192" s="13"/>
      <c r="E192" s="13"/>
      <c r="F192" s="13"/>
      <c r="G192" s="13"/>
      <c r="H192" s="13"/>
    </row>
    <row r="193" spans="1:8" ht="17.25">
      <c r="A193" s="13"/>
      <c r="B193" s="13"/>
      <c r="C193" s="13"/>
      <c r="D193" s="13"/>
      <c r="E193" s="13"/>
      <c r="F193" s="13"/>
      <c r="G193" s="13"/>
      <c r="H193" s="13"/>
    </row>
    <row r="194" spans="1:8" ht="17.25">
      <c r="A194" s="13"/>
      <c r="B194" s="13"/>
      <c r="C194" s="13"/>
      <c r="D194" s="13"/>
      <c r="E194" s="13"/>
      <c r="F194" s="13"/>
      <c r="G194" s="13"/>
      <c r="H194" s="13"/>
    </row>
    <row r="195" spans="1:8" ht="17.25">
      <c r="A195" s="13"/>
      <c r="B195" s="13"/>
      <c r="C195" s="13"/>
      <c r="D195" s="13"/>
      <c r="E195" s="13"/>
      <c r="F195" s="13"/>
      <c r="G195" s="13"/>
      <c r="H195" s="13"/>
    </row>
    <row r="196" spans="1:8" ht="17.25">
      <c r="A196" s="13"/>
      <c r="B196" s="13"/>
      <c r="C196" s="13"/>
      <c r="D196" s="13"/>
      <c r="E196" s="13"/>
      <c r="F196" s="13"/>
      <c r="G196" s="13"/>
      <c r="H196" s="13"/>
    </row>
    <row r="197" spans="1:8" ht="17.25">
      <c r="A197" s="13"/>
      <c r="B197" s="13"/>
      <c r="C197" s="13"/>
      <c r="D197" s="13"/>
      <c r="E197" s="13"/>
      <c r="F197" s="13"/>
      <c r="G197" s="13"/>
      <c r="H197" s="13"/>
    </row>
    <row r="198" spans="1:8" ht="17.25">
      <c r="A198" s="13"/>
      <c r="B198" s="13"/>
      <c r="C198" s="13"/>
      <c r="D198" s="13"/>
      <c r="E198" s="13"/>
      <c r="F198" s="13"/>
      <c r="G198" s="13"/>
      <c r="H198" s="13"/>
    </row>
    <row r="199" spans="1:8" ht="17.25">
      <c r="A199" s="13"/>
      <c r="B199" s="13"/>
      <c r="C199" s="13"/>
      <c r="D199" s="13"/>
      <c r="E199" s="13"/>
      <c r="F199" s="13"/>
      <c r="G199" s="13"/>
      <c r="H199" s="13"/>
    </row>
    <row r="200" spans="1:8" ht="17.25">
      <c r="A200" s="13"/>
      <c r="B200" s="13"/>
      <c r="C200" s="13"/>
      <c r="D200" s="13"/>
      <c r="E200" s="13"/>
      <c r="F200" s="13"/>
      <c r="G200" s="13"/>
      <c r="H200" s="13"/>
    </row>
    <row r="201" spans="1:8" ht="17.25">
      <c r="A201" s="13"/>
      <c r="B201" s="13"/>
      <c r="C201" s="13"/>
      <c r="D201" s="13"/>
      <c r="E201" s="13"/>
      <c r="F201" s="13"/>
      <c r="G201" s="13"/>
      <c r="H201" s="13"/>
    </row>
    <row r="202" spans="1:8" ht="17.25">
      <c r="A202" s="13"/>
      <c r="B202" s="13"/>
      <c r="C202" s="13"/>
      <c r="D202" s="13"/>
      <c r="E202" s="13"/>
      <c r="F202" s="13"/>
      <c r="G202" s="13"/>
      <c r="H202" s="13"/>
    </row>
    <row r="203" spans="1:8" ht="17.25">
      <c r="A203" s="13"/>
      <c r="B203" s="13"/>
      <c r="C203" s="13"/>
      <c r="D203" s="13"/>
      <c r="E203" s="13"/>
      <c r="F203" s="13"/>
      <c r="G203" s="13"/>
      <c r="H203" s="13"/>
    </row>
    <row r="204" spans="1:8" ht="17.25">
      <c r="A204" s="13"/>
      <c r="B204" s="13"/>
      <c r="C204" s="13"/>
      <c r="D204" s="13"/>
      <c r="E204" s="13"/>
      <c r="F204" s="13"/>
      <c r="G204" s="13"/>
      <c r="H204" s="13"/>
    </row>
    <row r="205" spans="1:8" ht="17.25">
      <c r="A205" s="13"/>
      <c r="B205" s="13"/>
      <c r="C205" s="13"/>
      <c r="D205" s="13"/>
      <c r="E205" s="13"/>
      <c r="F205" s="13"/>
      <c r="G205" s="13"/>
      <c r="H205" s="13"/>
    </row>
    <row r="206" spans="1:8" ht="17.25">
      <c r="A206" s="13"/>
      <c r="B206" s="13"/>
      <c r="C206" s="13"/>
      <c r="D206" s="13"/>
      <c r="E206" s="13"/>
      <c r="F206" s="13"/>
      <c r="G206" s="13"/>
      <c r="H206" s="13"/>
    </row>
    <row r="207" spans="1:8" ht="17.25">
      <c r="A207" s="13"/>
      <c r="B207" s="13"/>
      <c r="C207" s="13"/>
      <c r="D207" s="13"/>
      <c r="E207" s="13"/>
      <c r="F207" s="13"/>
      <c r="G207" s="13"/>
      <c r="H207" s="13"/>
    </row>
    <row r="208" spans="1:8" ht="17.25">
      <c r="A208" s="13"/>
      <c r="B208" s="13"/>
      <c r="C208" s="13"/>
      <c r="D208" s="13"/>
      <c r="E208" s="13"/>
      <c r="F208" s="13"/>
      <c r="G208" s="13"/>
      <c r="H208" s="13"/>
    </row>
    <row r="209" spans="1:8" ht="17.25">
      <c r="A209" s="13"/>
      <c r="B209" s="13"/>
      <c r="C209" s="13"/>
      <c r="D209" s="13"/>
      <c r="E209" s="13"/>
      <c r="F209" s="13"/>
      <c r="G209" s="13"/>
      <c r="H209" s="13"/>
    </row>
    <row r="210" spans="1:8" ht="17.25">
      <c r="A210" s="13"/>
      <c r="B210" s="13"/>
      <c r="C210" s="13"/>
      <c r="D210" s="13"/>
      <c r="E210" s="13"/>
      <c r="F210" s="13"/>
      <c r="G210" s="13"/>
      <c r="H210" s="13"/>
    </row>
    <row r="211" spans="1:8" ht="17.25">
      <c r="A211" s="13"/>
      <c r="B211" s="13"/>
      <c r="C211" s="13"/>
      <c r="D211" s="13"/>
      <c r="E211" s="13"/>
      <c r="F211" s="13"/>
      <c r="G211" s="13"/>
      <c r="H211" s="13"/>
    </row>
    <row r="212" spans="1:8" ht="17.25">
      <c r="A212" s="13"/>
      <c r="B212" s="13"/>
      <c r="C212" s="13"/>
      <c r="D212" s="13"/>
      <c r="E212" s="13"/>
      <c r="F212" s="13"/>
      <c r="G212" s="13"/>
      <c r="H212" s="13"/>
    </row>
    <row r="213" spans="1:8" ht="17.25">
      <c r="A213" s="13"/>
      <c r="B213" s="13"/>
      <c r="C213" s="13"/>
      <c r="D213" s="13"/>
      <c r="E213" s="13"/>
      <c r="F213" s="13"/>
      <c r="G213" s="13"/>
      <c r="H213" s="13"/>
    </row>
    <row r="214" spans="1:8" ht="17.25">
      <c r="A214" s="13"/>
      <c r="B214" s="13"/>
      <c r="C214" s="13"/>
      <c r="D214" s="13"/>
      <c r="E214" s="13"/>
      <c r="F214" s="13"/>
      <c r="G214" s="13"/>
      <c r="H214" s="13"/>
    </row>
    <row r="215" spans="1:8" ht="17.25">
      <c r="A215" s="13"/>
      <c r="B215" s="13"/>
      <c r="C215" s="13"/>
      <c r="D215" s="13"/>
      <c r="E215" s="13"/>
      <c r="F215" s="13"/>
      <c r="G215" s="13"/>
      <c r="H215" s="13"/>
    </row>
    <row r="216" spans="1:8" ht="17.25">
      <c r="A216" s="13"/>
      <c r="B216" s="13"/>
      <c r="C216" s="13"/>
      <c r="D216" s="13"/>
      <c r="E216" s="13"/>
      <c r="F216" s="13"/>
      <c r="G216" s="13"/>
      <c r="H216" s="13"/>
    </row>
    <row r="217" spans="1:8" ht="17.25">
      <c r="A217" s="13"/>
      <c r="B217" s="13"/>
      <c r="C217" s="13"/>
      <c r="D217" s="13"/>
      <c r="E217" s="13"/>
      <c r="F217" s="13"/>
      <c r="G217" s="13"/>
      <c r="H217" s="13"/>
    </row>
    <row r="218" spans="1:8" ht="17.25">
      <c r="A218" s="13"/>
      <c r="B218" s="13"/>
      <c r="C218" s="13"/>
      <c r="D218" s="13"/>
      <c r="E218" s="13"/>
      <c r="F218" s="13"/>
      <c r="G218" s="13"/>
      <c r="H218" s="13"/>
    </row>
    <row r="219" spans="1:8" ht="17.25">
      <c r="A219" s="13"/>
      <c r="B219" s="13"/>
      <c r="C219" s="13"/>
      <c r="D219" s="13"/>
      <c r="E219" s="13"/>
      <c r="F219" s="13"/>
      <c r="G219" s="13"/>
      <c r="H219" s="13"/>
    </row>
    <row r="220" spans="1:8" ht="17.25">
      <c r="A220" s="13"/>
      <c r="B220" s="13"/>
      <c r="C220" s="13"/>
      <c r="D220" s="13"/>
      <c r="E220" s="13"/>
      <c r="F220" s="13"/>
      <c r="G220" s="13"/>
      <c r="H220" s="13"/>
    </row>
    <row r="221" spans="1:8" ht="17.25">
      <c r="A221" s="13"/>
      <c r="B221" s="13"/>
      <c r="C221" s="13"/>
      <c r="D221" s="13"/>
      <c r="E221" s="13"/>
      <c r="F221" s="13"/>
      <c r="G221" s="13"/>
      <c r="H221" s="13"/>
    </row>
    <row r="222" spans="1:8" ht="17.25">
      <c r="A222" s="13"/>
      <c r="B222" s="13"/>
      <c r="C222" s="13"/>
      <c r="D222" s="13"/>
      <c r="E222" s="13"/>
      <c r="F222" s="13"/>
      <c r="G222" s="13"/>
      <c r="H222" s="13"/>
    </row>
    <row r="223" spans="1:8" ht="17.25">
      <c r="A223" s="13"/>
      <c r="B223" s="13"/>
      <c r="C223" s="13"/>
      <c r="D223" s="13"/>
      <c r="E223" s="13"/>
      <c r="F223" s="13"/>
      <c r="G223" s="13"/>
      <c r="H223" s="13"/>
    </row>
    <row r="224" spans="1:8" ht="17.25">
      <c r="A224" s="13"/>
      <c r="B224" s="13"/>
      <c r="C224" s="13"/>
      <c r="D224" s="13"/>
      <c r="E224" s="13"/>
      <c r="F224" s="13"/>
      <c r="G224" s="13"/>
      <c r="H224" s="13"/>
    </row>
    <row r="225" spans="1:8" ht="17.25">
      <c r="A225" s="13"/>
      <c r="B225" s="13"/>
      <c r="C225" s="13"/>
      <c r="D225" s="13"/>
      <c r="E225" s="13"/>
      <c r="F225" s="13"/>
      <c r="G225" s="13"/>
      <c r="H225" s="13"/>
    </row>
    <row r="226" spans="1:8" ht="17.25">
      <c r="A226" s="13"/>
      <c r="B226" s="13"/>
      <c r="C226" s="13"/>
      <c r="D226" s="13"/>
      <c r="E226" s="13"/>
      <c r="F226" s="13"/>
      <c r="G226" s="13"/>
      <c r="H226" s="13"/>
    </row>
    <row r="227" spans="1:8" ht="17.25">
      <c r="A227" s="13"/>
      <c r="B227" s="13"/>
      <c r="C227" s="13"/>
      <c r="D227" s="13"/>
      <c r="E227" s="13"/>
      <c r="F227" s="13"/>
      <c r="G227" s="13"/>
      <c r="H227" s="13"/>
    </row>
    <row r="228" spans="1:8" ht="17.25">
      <c r="A228" s="13"/>
      <c r="B228" s="13"/>
      <c r="C228" s="13"/>
      <c r="D228" s="13"/>
      <c r="E228" s="13"/>
      <c r="F228" s="13"/>
      <c r="G228" s="13"/>
      <c r="H228" s="13"/>
    </row>
    <row r="229" spans="1:8" ht="17.25">
      <c r="A229" s="13"/>
      <c r="B229" s="13"/>
      <c r="C229" s="13"/>
      <c r="D229" s="13"/>
      <c r="E229" s="13"/>
      <c r="F229" s="13"/>
      <c r="G229" s="13"/>
      <c r="H229" s="13"/>
    </row>
    <row r="230" spans="1:8" ht="17.25">
      <c r="A230" s="13"/>
      <c r="B230" s="13"/>
      <c r="C230" s="13"/>
      <c r="D230" s="13"/>
      <c r="E230" s="13"/>
      <c r="F230" s="13"/>
      <c r="G230" s="13"/>
      <c r="H230" s="13"/>
    </row>
    <row r="231" spans="1:8" ht="17.25">
      <c r="A231" s="13"/>
      <c r="B231" s="13"/>
      <c r="C231" s="13"/>
      <c r="D231" s="13"/>
      <c r="E231" s="13"/>
      <c r="F231" s="13"/>
      <c r="G231" s="13"/>
      <c r="H231" s="13"/>
    </row>
    <row r="232" spans="1:8" ht="17.25">
      <c r="A232" s="13"/>
      <c r="B232" s="13"/>
      <c r="C232" s="13"/>
      <c r="D232" s="13"/>
      <c r="E232" s="13"/>
      <c r="F232" s="13"/>
      <c r="G232" s="13"/>
      <c r="H232" s="13"/>
    </row>
    <row r="233" spans="1:8" ht="17.25">
      <c r="A233" s="13"/>
      <c r="B233" s="13"/>
      <c r="C233" s="13"/>
      <c r="D233" s="13"/>
      <c r="E233" s="13"/>
      <c r="F233" s="13"/>
      <c r="G233" s="13"/>
      <c r="H233" s="13"/>
    </row>
    <row r="234" spans="1:8" ht="17.25">
      <c r="A234" s="13"/>
      <c r="B234" s="13"/>
      <c r="C234" s="13"/>
      <c r="D234" s="13"/>
      <c r="E234" s="13"/>
      <c r="F234" s="13"/>
      <c r="G234" s="13"/>
      <c r="H234" s="13"/>
    </row>
    <row r="235" spans="1:8" ht="17.25">
      <c r="A235" s="13"/>
      <c r="B235" s="13"/>
      <c r="C235" s="13"/>
      <c r="D235" s="13"/>
      <c r="E235" s="13"/>
      <c r="F235" s="13"/>
      <c r="G235" s="13"/>
      <c r="H235" s="13"/>
    </row>
    <row r="236" spans="1:8" ht="17.25">
      <c r="A236" s="13"/>
      <c r="B236" s="13"/>
      <c r="C236" s="13"/>
      <c r="D236" s="13"/>
      <c r="E236" s="13"/>
      <c r="F236" s="13"/>
      <c r="G236" s="13"/>
      <c r="H236" s="13"/>
    </row>
    <row r="237" spans="1:8" ht="17.25">
      <c r="A237" s="13"/>
      <c r="B237" s="13"/>
      <c r="C237" s="13"/>
      <c r="D237" s="13"/>
      <c r="E237" s="13"/>
      <c r="F237" s="13"/>
      <c r="G237" s="13"/>
      <c r="H237" s="13"/>
    </row>
    <row r="238" spans="1:8" ht="17.25">
      <c r="A238" s="13"/>
      <c r="B238" s="13"/>
      <c r="C238" s="13"/>
      <c r="D238" s="13"/>
      <c r="E238" s="13"/>
      <c r="F238" s="13"/>
      <c r="G238" s="13"/>
      <c r="H238" s="13"/>
    </row>
    <row r="239" spans="1:8" ht="17.25">
      <c r="A239" s="13"/>
      <c r="B239" s="13"/>
      <c r="C239" s="13"/>
      <c r="D239" s="13"/>
      <c r="E239" s="13"/>
      <c r="F239" s="13"/>
      <c r="G239" s="13"/>
      <c r="H239" s="13"/>
    </row>
    <row r="240" spans="1:8" ht="17.25">
      <c r="A240" s="13"/>
      <c r="B240" s="13"/>
      <c r="C240" s="13"/>
      <c r="D240" s="13"/>
      <c r="E240" s="13"/>
      <c r="F240" s="13"/>
      <c r="G240" s="13"/>
      <c r="H240" s="13"/>
    </row>
    <row r="241" spans="1:8" ht="17.25">
      <c r="A241" s="13"/>
      <c r="B241" s="13"/>
      <c r="C241" s="13"/>
      <c r="D241" s="13"/>
      <c r="E241" s="13"/>
      <c r="F241" s="13"/>
      <c r="G241" s="13"/>
      <c r="H241" s="13"/>
    </row>
    <row r="242" spans="1:8" ht="17.25">
      <c r="A242" s="13"/>
      <c r="B242" s="13"/>
      <c r="C242" s="13"/>
      <c r="D242" s="13"/>
      <c r="E242" s="13"/>
      <c r="F242" s="13"/>
      <c r="G242" s="13"/>
      <c r="H242" s="13"/>
    </row>
    <row r="243" spans="1:8" ht="17.25">
      <c r="A243" s="13"/>
      <c r="B243" s="13"/>
      <c r="C243" s="13"/>
      <c r="D243" s="13"/>
      <c r="E243" s="13"/>
      <c r="F243" s="13"/>
      <c r="G243" s="13"/>
      <c r="H243" s="13"/>
    </row>
    <row r="244" spans="1:8" ht="17.25">
      <c r="A244" s="13"/>
      <c r="B244" s="13"/>
      <c r="C244" s="13"/>
      <c r="D244" s="13"/>
      <c r="E244" s="13"/>
      <c r="F244" s="13"/>
      <c r="G244" s="13"/>
      <c r="H244" s="13"/>
    </row>
    <row r="245" spans="1:8" ht="17.25">
      <c r="A245" s="13"/>
      <c r="B245" s="13"/>
      <c r="C245" s="13"/>
      <c r="D245" s="13"/>
      <c r="E245" s="13"/>
      <c r="F245" s="13"/>
      <c r="G245" s="13"/>
      <c r="H245" s="13"/>
    </row>
    <row r="246" spans="1:8" ht="17.25">
      <c r="A246" s="13"/>
      <c r="B246" s="13"/>
      <c r="C246" s="13"/>
      <c r="D246" s="13"/>
      <c r="E246" s="13"/>
      <c r="F246" s="13"/>
      <c r="G246" s="13"/>
      <c r="H246" s="13"/>
    </row>
    <row r="247" spans="1:8" ht="17.25">
      <c r="A247" s="13"/>
      <c r="B247" s="13"/>
      <c r="C247" s="13"/>
      <c r="D247" s="13"/>
      <c r="E247" s="13"/>
      <c r="F247" s="13"/>
      <c r="G247" s="13"/>
      <c r="H247" s="13"/>
    </row>
    <row r="248" spans="1:8" ht="17.25">
      <c r="A248" s="13"/>
      <c r="B248" s="13"/>
      <c r="C248" s="13"/>
      <c r="D248" s="13"/>
      <c r="E248" s="13"/>
      <c r="F248" s="13"/>
      <c r="G248" s="13"/>
      <c r="H248" s="13"/>
    </row>
    <row r="249" spans="1:8" ht="17.25">
      <c r="A249" s="13"/>
      <c r="B249" s="13"/>
      <c r="C249" s="13"/>
      <c r="D249" s="13"/>
      <c r="E249" s="13"/>
      <c r="F249" s="13"/>
      <c r="G249" s="13"/>
      <c r="H249" s="13"/>
    </row>
    <row r="250" spans="1:8" ht="17.25">
      <c r="A250" s="13"/>
      <c r="B250" s="13"/>
      <c r="C250" s="13"/>
      <c r="D250" s="13"/>
      <c r="E250" s="13"/>
      <c r="F250" s="13"/>
      <c r="G250" s="13"/>
      <c r="H250" s="13"/>
    </row>
    <row r="251" spans="1:8" ht="17.25">
      <c r="A251" s="13"/>
      <c r="B251" s="13"/>
      <c r="C251" s="13"/>
      <c r="D251" s="13"/>
      <c r="E251" s="13"/>
      <c r="F251" s="13"/>
      <c r="G251" s="13"/>
      <c r="H251" s="13"/>
    </row>
    <row r="252" spans="1:8" ht="17.25">
      <c r="A252" s="13"/>
      <c r="B252" s="13"/>
      <c r="C252" s="13"/>
      <c r="D252" s="13"/>
      <c r="E252" s="13"/>
      <c r="F252" s="13"/>
      <c r="G252" s="13"/>
      <c r="H252" s="13"/>
    </row>
    <row r="253" spans="1:8" ht="17.25">
      <c r="A253" s="13"/>
      <c r="B253" s="13"/>
      <c r="C253" s="13"/>
      <c r="D253" s="13"/>
      <c r="E253" s="13"/>
      <c r="F253" s="13"/>
      <c r="G253" s="13"/>
      <c r="H253" s="13"/>
    </row>
    <row r="254" spans="1:8" ht="17.25">
      <c r="A254" s="13"/>
      <c r="B254" s="13"/>
      <c r="C254" s="13"/>
      <c r="D254" s="13"/>
      <c r="E254" s="13"/>
      <c r="F254" s="13"/>
      <c r="G254" s="13"/>
      <c r="H254" s="13"/>
    </row>
    <row r="255" spans="1:8" ht="17.25">
      <c r="A255" s="13"/>
      <c r="B255" s="13"/>
      <c r="C255" s="13"/>
      <c r="D255" s="13"/>
      <c r="E255" s="13"/>
      <c r="F255" s="13"/>
      <c r="G255" s="13"/>
      <c r="H255" s="13"/>
    </row>
    <row r="256" spans="1:8" ht="17.25">
      <c r="A256" s="13"/>
      <c r="B256" s="13"/>
      <c r="C256" s="13"/>
      <c r="D256" s="13"/>
      <c r="E256" s="13"/>
      <c r="F256" s="13"/>
      <c r="G256" s="13"/>
      <c r="H256" s="13"/>
    </row>
    <row r="257" spans="1:8" ht="17.25">
      <c r="A257" s="13"/>
      <c r="B257" s="13"/>
      <c r="C257" s="13"/>
      <c r="D257" s="13"/>
      <c r="E257" s="13"/>
      <c r="F257" s="13"/>
      <c r="G257" s="13"/>
      <c r="H257" s="13"/>
    </row>
    <row r="258" spans="1:8" ht="17.25">
      <c r="A258" s="13"/>
      <c r="B258" s="13"/>
      <c r="C258" s="13"/>
      <c r="D258" s="13"/>
      <c r="E258" s="13"/>
      <c r="F258" s="13"/>
      <c r="G258" s="13"/>
      <c r="H258" s="13"/>
    </row>
    <row r="259" spans="1:8" ht="17.25">
      <c r="A259" s="13"/>
      <c r="B259" s="13"/>
      <c r="C259" s="13"/>
      <c r="D259" s="13"/>
      <c r="E259" s="13"/>
      <c r="F259" s="13"/>
      <c r="G259" s="13"/>
      <c r="H259" s="13"/>
    </row>
    <row r="260" spans="1:8" ht="17.25">
      <c r="A260" s="13"/>
      <c r="B260" s="13"/>
      <c r="C260" s="13"/>
      <c r="D260" s="13"/>
      <c r="E260" s="13"/>
      <c r="F260" s="13"/>
      <c r="G260" s="13"/>
      <c r="H260" s="13"/>
    </row>
    <row r="261" spans="1:8" ht="17.25">
      <c r="A261" s="13"/>
      <c r="B261" s="13"/>
      <c r="C261" s="13"/>
      <c r="D261" s="13"/>
      <c r="E261" s="13"/>
      <c r="F261" s="13"/>
      <c r="G261" s="13"/>
      <c r="H261" s="13"/>
    </row>
    <row r="262" spans="1:8" ht="17.25">
      <c r="A262" s="13"/>
      <c r="B262" s="13"/>
      <c r="C262" s="13"/>
      <c r="D262" s="13"/>
      <c r="E262" s="13"/>
      <c r="F262" s="13"/>
      <c r="G262" s="13"/>
      <c r="H262" s="13"/>
    </row>
    <row r="263" spans="1:8" ht="17.25">
      <c r="A263" s="13"/>
      <c r="B263" s="13"/>
      <c r="C263" s="13"/>
      <c r="D263" s="13"/>
      <c r="E263" s="13"/>
      <c r="F263" s="13"/>
      <c r="G263" s="13"/>
      <c r="H263" s="13"/>
    </row>
    <row r="264" spans="1:8" ht="17.25">
      <c r="A264" s="13"/>
      <c r="B264" s="13"/>
      <c r="C264" s="13"/>
      <c r="D264" s="13"/>
      <c r="E264" s="13"/>
      <c r="F264" s="13"/>
      <c r="G264" s="13"/>
      <c r="H264" s="13"/>
    </row>
    <row r="265" spans="1:8" ht="17.25">
      <c r="A265" s="13"/>
      <c r="B265" s="13"/>
      <c r="C265" s="13"/>
      <c r="D265" s="13"/>
      <c r="E265" s="13"/>
      <c r="F265" s="13"/>
      <c r="G265" s="13"/>
      <c r="H265" s="13"/>
    </row>
    <row r="266" spans="1:8" ht="17.25">
      <c r="A266" s="13"/>
      <c r="B266" s="13"/>
      <c r="C266" s="13"/>
      <c r="D266" s="13"/>
      <c r="E266" s="13"/>
      <c r="F266" s="13"/>
      <c r="G266" s="13"/>
      <c r="H266" s="13"/>
    </row>
    <row r="267" spans="1:8" ht="17.25">
      <c r="A267" s="13"/>
      <c r="B267" s="13"/>
      <c r="C267" s="13"/>
      <c r="D267" s="13"/>
      <c r="E267" s="13"/>
      <c r="F267" s="13"/>
      <c r="G267" s="13"/>
      <c r="H267" s="13"/>
    </row>
    <row r="268" spans="1:8" ht="17.25">
      <c r="A268" s="13"/>
      <c r="B268" s="13"/>
      <c r="C268" s="13"/>
      <c r="D268" s="13"/>
      <c r="E268" s="13"/>
      <c r="F268" s="13"/>
      <c r="G268" s="13"/>
      <c r="H268" s="13"/>
    </row>
    <row r="269" spans="1:8" ht="17.25">
      <c r="A269" s="13"/>
      <c r="B269" s="13"/>
      <c r="C269" s="13"/>
      <c r="D269" s="13"/>
      <c r="E269" s="13"/>
      <c r="F269" s="13"/>
      <c r="G269" s="13"/>
      <c r="H269" s="13"/>
    </row>
    <row r="270" spans="1:8" ht="17.25">
      <c r="A270" s="13"/>
      <c r="B270" s="13"/>
      <c r="C270" s="13"/>
      <c r="D270" s="13"/>
      <c r="E270" s="13"/>
      <c r="F270" s="13"/>
      <c r="G270" s="13"/>
      <c r="H270" s="13"/>
    </row>
    <row r="271" spans="1:8" ht="17.25">
      <c r="A271" s="13"/>
      <c r="B271" s="13"/>
      <c r="C271" s="13"/>
      <c r="D271" s="13"/>
      <c r="E271" s="13"/>
      <c r="F271" s="13"/>
      <c r="G271" s="13"/>
      <c r="H271" s="13"/>
    </row>
    <row r="272" spans="1:8" ht="17.25">
      <c r="A272" s="13"/>
      <c r="B272" s="13"/>
      <c r="C272" s="13"/>
      <c r="D272" s="13"/>
      <c r="E272" s="13"/>
      <c r="F272" s="13"/>
      <c r="G272" s="13"/>
      <c r="H272" s="13"/>
    </row>
    <row r="273" spans="1:8" ht="17.25">
      <c r="A273" s="13"/>
      <c r="B273" s="13"/>
      <c r="C273" s="13"/>
      <c r="D273" s="13"/>
      <c r="E273" s="13"/>
      <c r="F273" s="13"/>
      <c r="G273" s="13"/>
      <c r="H273" s="13"/>
    </row>
    <row r="274" spans="1:8" ht="17.25">
      <c r="A274" s="13"/>
      <c r="B274" s="13"/>
      <c r="C274" s="13"/>
      <c r="D274" s="13"/>
      <c r="E274" s="13"/>
      <c r="F274" s="13"/>
      <c r="G274" s="13"/>
      <c r="H274" s="13"/>
    </row>
    <row r="275" spans="1:8" ht="17.25">
      <c r="A275" s="13"/>
      <c r="B275" s="13"/>
      <c r="C275" s="13"/>
      <c r="D275" s="13"/>
      <c r="E275" s="13"/>
      <c r="F275" s="13"/>
      <c r="G275" s="13"/>
      <c r="H275" s="13"/>
    </row>
    <row r="276" spans="1:8" ht="17.25">
      <c r="A276" s="13"/>
      <c r="B276" s="13"/>
      <c r="C276" s="13"/>
      <c r="D276" s="13"/>
      <c r="E276" s="13"/>
      <c r="F276" s="13"/>
      <c r="G276" s="13"/>
      <c r="H276" s="13"/>
    </row>
    <row r="277" spans="1:8" ht="17.25">
      <c r="A277" s="13"/>
      <c r="B277" s="13"/>
      <c r="C277" s="13"/>
      <c r="D277" s="13"/>
      <c r="E277" s="13"/>
      <c r="F277" s="13"/>
      <c r="G277" s="13"/>
      <c r="H277" s="13"/>
    </row>
    <row r="278" spans="1:8" ht="17.25">
      <c r="A278" s="13"/>
      <c r="B278" s="13"/>
      <c r="C278" s="13"/>
      <c r="D278" s="13"/>
      <c r="E278" s="13"/>
      <c r="F278" s="13"/>
      <c r="G278" s="13"/>
      <c r="H278" s="13"/>
    </row>
    <row r="279" spans="1:8" ht="17.25">
      <c r="A279" s="13"/>
      <c r="B279" s="13"/>
      <c r="C279" s="13"/>
      <c r="D279" s="13"/>
      <c r="E279" s="13"/>
      <c r="F279" s="13"/>
      <c r="G279" s="13"/>
      <c r="H279" s="13"/>
    </row>
    <row r="280" spans="1:8" ht="17.25">
      <c r="A280" s="13"/>
      <c r="B280" s="13"/>
      <c r="C280" s="13"/>
      <c r="D280" s="13"/>
      <c r="E280" s="13"/>
      <c r="F280" s="13"/>
      <c r="G280" s="13"/>
      <c r="H280" s="13"/>
    </row>
    <row r="281" spans="1:8" ht="17.25">
      <c r="A281" s="13"/>
      <c r="B281" s="13"/>
      <c r="C281" s="13"/>
      <c r="D281" s="13"/>
      <c r="E281" s="13"/>
      <c r="F281" s="13"/>
      <c r="G281" s="13"/>
      <c r="H281" s="13"/>
    </row>
    <row r="282" spans="1:8" ht="17.25">
      <c r="A282" s="13"/>
      <c r="B282" s="13"/>
      <c r="C282" s="13"/>
      <c r="D282" s="13"/>
      <c r="E282" s="13"/>
      <c r="F282" s="13"/>
      <c r="G282" s="13"/>
      <c r="H282" s="13"/>
    </row>
    <row r="283" spans="1:8" ht="17.25">
      <c r="A283" s="13"/>
      <c r="B283" s="13"/>
      <c r="C283" s="13"/>
      <c r="D283" s="13"/>
      <c r="E283" s="13"/>
      <c r="F283" s="13"/>
      <c r="G283" s="13"/>
      <c r="H283" s="13"/>
    </row>
    <row r="284" spans="1:8" ht="17.25">
      <c r="A284" s="13"/>
      <c r="B284" s="13"/>
      <c r="C284" s="13"/>
      <c r="D284" s="13"/>
      <c r="E284" s="13"/>
      <c r="F284" s="13"/>
      <c r="G284" s="13"/>
      <c r="H284" s="13"/>
    </row>
    <row r="285" spans="1:8" ht="17.25">
      <c r="A285" s="13"/>
      <c r="B285" s="13"/>
      <c r="C285" s="13"/>
      <c r="D285" s="13"/>
      <c r="E285" s="13"/>
      <c r="F285" s="13"/>
      <c r="G285" s="13"/>
      <c r="H285" s="13"/>
    </row>
    <row r="286" spans="1:8" ht="17.25">
      <c r="A286" s="13"/>
      <c r="B286" s="13"/>
      <c r="C286" s="13"/>
      <c r="D286" s="13"/>
      <c r="E286" s="13"/>
      <c r="F286" s="13"/>
      <c r="G286" s="13"/>
      <c r="H286" s="13"/>
    </row>
    <row r="287" spans="1:8" ht="17.25">
      <c r="A287" s="13"/>
      <c r="B287" s="13"/>
      <c r="C287" s="13"/>
      <c r="D287" s="13"/>
      <c r="E287" s="13"/>
      <c r="F287" s="13"/>
      <c r="G287" s="13"/>
      <c r="H287" s="13"/>
    </row>
    <row r="288" spans="1:8" ht="17.25">
      <c r="A288" s="13"/>
      <c r="B288" s="13"/>
      <c r="C288" s="13"/>
      <c r="D288" s="13"/>
      <c r="E288" s="13"/>
      <c r="F288" s="13"/>
      <c r="G288" s="13"/>
      <c r="H288" s="13"/>
    </row>
    <row r="289" spans="1:8" ht="17.25">
      <c r="A289" s="13"/>
      <c r="B289" s="13"/>
      <c r="C289" s="13"/>
      <c r="D289" s="13"/>
      <c r="E289" s="13"/>
      <c r="F289" s="13"/>
      <c r="G289" s="13"/>
      <c r="H289" s="13"/>
    </row>
    <row r="290" spans="1:8" ht="17.25">
      <c r="A290" s="13"/>
      <c r="B290" s="13"/>
      <c r="C290" s="13"/>
      <c r="D290" s="13"/>
      <c r="E290" s="13"/>
      <c r="F290" s="13"/>
      <c r="G290" s="13"/>
      <c r="H290" s="13"/>
    </row>
    <row r="291" spans="1:8" ht="17.25">
      <c r="A291" s="13"/>
      <c r="B291" s="13"/>
      <c r="C291" s="13"/>
      <c r="D291" s="13"/>
      <c r="E291" s="13"/>
      <c r="F291" s="13"/>
      <c r="G291" s="13"/>
      <c r="H291" s="13"/>
    </row>
    <row r="292" spans="1:8" ht="17.25">
      <c r="A292" s="13"/>
      <c r="B292" s="13"/>
      <c r="C292" s="13"/>
      <c r="D292" s="13"/>
      <c r="E292" s="13"/>
      <c r="F292" s="13"/>
      <c r="G292" s="13"/>
      <c r="H292" s="13"/>
    </row>
    <row r="293" spans="1:8" ht="17.25">
      <c r="A293" s="13"/>
      <c r="B293" s="13"/>
      <c r="C293" s="13"/>
      <c r="D293" s="13"/>
      <c r="E293" s="13"/>
      <c r="F293" s="13"/>
      <c r="G293" s="13"/>
      <c r="H293" s="13"/>
    </row>
    <row r="294" spans="1:8" ht="17.25">
      <c r="A294" s="13"/>
      <c r="B294" s="13"/>
      <c r="C294" s="13"/>
      <c r="D294" s="13"/>
      <c r="E294" s="13"/>
      <c r="F294" s="13"/>
      <c r="G294" s="13"/>
      <c r="H294" s="13"/>
    </row>
    <row r="295" spans="1:8" ht="17.25">
      <c r="A295" s="13"/>
      <c r="B295" s="13"/>
      <c r="C295" s="13"/>
      <c r="D295" s="13"/>
      <c r="E295" s="13"/>
      <c r="F295" s="13"/>
      <c r="G295" s="13"/>
      <c r="H295" s="13"/>
    </row>
    <row r="296" spans="1:8" ht="17.25">
      <c r="A296" s="13"/>
      <c r="B296" s="13"/>
      <c r="C296" s="13"/>
      <c r="D296" s="13"/>
      <c r="E296" s="13"/>
      <c r="F296" s="13"/>
      <c r="G296" s="13"/>
      <c r="H296" s="13"/>
    </row>
    <row r="297" spans="1:8" ht="17.25">
      <c r="A297" s="13"/>
      <c r="B297" s="13"/>
      <c r="C297" s="13"/>
      <c r="D297" s="13"/>
      <c r="E297" s="13"/>
      <c r="F297" s="13"/>
      <c r="G297" s="13"/>
      <c r="H297" s="13"/>
    </row>
    <row r="298" spans="1:8" ht="17.25">
      <c r="A298" s="13"/>
      <c r="B298" s="13"/>
      <c r="C298" s="13"/>
      <c r="D298" s="13"/>
      <c r="E298" s="13"/>
      <c r="F298" s="13"/>
      <c r="G298" s="13"/>
      <c r="H298" s="13"/>
    </row>
    <row r="299" spans="1:8" ht="17.25">
      <c r="A299" s="13"/>
      <c r="B299" s="13"/>
      <c r="C299" s="13"/>
      <c r="D299" s="13"/>
      <c r="E299" s="13"/>
      <c r="F299" s="13"/>
      <c r="G299" s="13"/>
      <c r="H299" s="13"/>
    </row>
    <row r="300" spans="1:8" ht="17.25">
      <c r="A300" s="13"/>
      <c r="B300" s="13"/>
      <c r="C300" s="13"/>
      <c r="D300" s="13"/>
      <c r="E300" s="13"/>
      <c r="F300" s="13"/>
      <c r="G300" s="13"/>
      <c r="H300" s="13"/>
    </row>
    <row r="301" spans="1:8" ht="17.25">
      <c r="A301" s="13"/>
      <c r="B301" s="13"/>
      <c r="C301" s="13"/>
      <c r="D301" s="13"/>
      <c r="E301" s="13"/>
      <c r="F301" s="13"/>
      <c r="G301" s="13"/>
      <c r="H301" s="13"/>
    </row>
    <row r="302" spans="1:8" ht="17.25">
      <c r="A302" s="13"/>
      <c r="B302" s="13"/>
      <c r="C302" s="13"/>
      <c r="D302" s="13"/>
      <c r="E302" s="13"/>
      <c r="F302" s="13"/>
      <c r="G302" s="13"/>
      <c r="H302" s="13"/>
    </row>
    <row r="303" spans="1:8" ht="17.25">
      <c r="A303" s="13"/>
      <c r="B303" s="13"/>
      <c r="C303" s="13"/>
      <c r="D303" s="13"/>
      <c r="E303" s="13"/>
      <c r="F303" s="13"/>
      <c r="G303" s="13"/>
      <c r="H303" s="13"/>
    </row>
    <row r="304" spans="1:8" ht="17.25">
      <c r="A304" s="13"/>
      <c r="B304" s="13"/>
      <c r="C304" s="13"/>
      <c r="D304" s="13"/>
      <c r="E304" s="13"/>
      <c r="F304" s="13"/>
      <c r="G304" s="13"/>
      <c r="H304" s="13"/>
    </row>
    <row r="305" spans="1:8" ht="17.25">
      <c r="A305" s="13"/>
      <c r="B305" s="13"/>
      <c r="C305" s="13"/>
      <c r="D305" s="13"/>
      <c r="E305" s="13"/>
      <c r="F305" s="13"/>
      <c r="G305" s="13"/>
      <c r="H305" s="13"/>
    </row>
    <row r="306" spans="1:8" ht="17.25">
      <c r="A306" s="13"/>
      <c r="B306" s="13"/>
      <c r="C306" s="13"/>
      <c r="D306" s="13"/>
      <c r="E306" s="13"/>
      <c r="F306" s="13"/>
      <c r="G306" s="13"/>
      <c r="H306" s="13"/>
    </row>
    <row r="307" spans="1:8" ht="17.25">
      <c r="A307" s="13"/>
      <c r="B307" s="13"/>
      <c r="C307" s="13"/>
      <c r="D307" s="13"/>
      <c r="E307" s="13"/>
      <c r="F307" s="13"/>
      <c r="G307" s="13"/>
      <c r="H307" s="13"/>
    </row>
    <row r="308" spans="1:8" ht="17.25">
      <c r="A308" s="13"/>
      <c r="B308" s="13"/>
      <c r="C308" s="13"/>
      <c r="D308" s="13"/>
      <c r="E308" s="13"/>
      <c r="F308" s="13"/>
      <c r="G308" s="13"/>
      <c r="H308" s="13"/>
    </row>
    <row r="309" spans="1:8" ht="17.25">
      <c r="A309" s="13"/>
      <c r="B309" s="13"/>
      <c r="C309" s="13"/>
      <c r="D309" s="13"/>
      <c r="E309" s="13"/>
      <c r="F309" s="13"/>
      <c r="G309" s="13"/>
      <c r="H309" s="13"/>
    </row>
    <row r="310" spans="1:8" ht="17.25">
      <c r="A310" s="13"/>
      <c r="B310" s="13"/>
      <c r="C310" s="13"/>
      <c r="D310" s="13"/>
      <c r="E310" s="13"/>
      <c r="F310" s="13"/>
      <c r="G310" s="13"/>
      <c r="H310" s="13"/>
    </row>
    <row r="311" spans="1:8" ht="17.25">
      <c r="A311" s="13"/>
      <c r="B311" s="13"/>
      <c r="C311" s="13"/>
      <c r="D311" s="13"/>
      <c r="E311" s="13"/>
      <c r="F311" s="13"/>
      <c r="G311" s="13"/>
      <c r="H311" s="13"/>
    </row>
    <row r="312" spans="1:8" ht="17.25">
      <c r="A312" s="13"/>
      <c r="B312" s="13"/>
      <c r="C312" s="13"/>
      <c r="D312" s="13"/>
      <c r="E312" s="13"/>
      <c r="F312" s="13"/>
      <c r="G312" s="13"/>
      <c r="H312" s="13"/>
    </row>
    <row r="313" spans="1:8" ht="17.25">
      <c r="A313" s="13"/>
      <c r="B313" s="13"/>
      <c r="C313" s="13"/>
      <c r="D313" s="13"/>
      <c r="E313" s="13"/>
      <c r="F313" s="13"/>
      <c r="G313" s="13"/>
      <c r="H313" s="13"/>
    </row>
    <row r="314" spans="1:8" ht="17.25">
      <c r="A314" s="13"/>
      <c r="B314" s="13"/>
      <c r="C314" s="13"/>
      <c r="D314" s="13"/>
      <c r="E314" s="13"/>
      <c r="F314" s="13"/>
      <c r="G314" s="13"/>
      <c r="H314" s="13"/>
    </row>
    <row r="315" spans="1:8" ht="17.25">
      <c r="A315" s="13"/>
      <c r="B315" s="13"/>
      <c r="C315" s="13"/>
      <c r="D315" s="13"/>
      <c r="E315" s="13"/>
      <c r="F315" s="13"/>
      <c r="G315" s="13"/>
      <c r="H315" s="13"/>
    </row>
    <row r="316" spans="1:8" ht="17.25">
      <c r="A316" s="13"/>
      <c r="B316" s="13"/>
      <c r="C316" s="13"/>
      <c r="D316" s="13"/>
      <c r="E316" s="13"/>
      <c r="F316" s="13"/>
      <c r="G316" s="13"/>
      <c r="H316" s="13"/>
    </row>
    <row r="317" spans="1:8" ht="17.25">
      <c r="A317" s="13"/>
      <c r="B317" s="13"/>
      <c r="C317" s="13"/>
      <c r="D317" s="13"/>
      <c r="E317" s="13"/>
      <c r="F317" s="13"/>
      <c r="G317" s="13"/>
      <c r="H317" s="13"/>
    </row>
    <row r="318" spans="1:8" ht="17.25">
      <c r="A318" s="13"/>
      <c r="B318" s="13"/>
      <c r="C318" s="13"/>
      <c r="D318" s="13"/>
      <c r="E318" s="13"/>
      <c r="F318" s="13"/>
      <c r="G318" s="13"/>
      <c r="H318" s="13"/>
    </row>
    <row r="319" spans="1:8" ht="17.25">
      <c r="A319" s="13"/>
      <c r="B319" s="13"/>
      <c r="C319" s="13"/>
      <c r="D319" s="13"/>
      <c r="E319" s="13"/>
      <c r="F319" s="13"/>
      <c r="G319" s="13"/>
      <c r="H319" s="13"/>
    </row>
    <row r="320" spans="1:8" ht="17.25">
      <c r="A320" s="13"/>
      <c r="B320" s="13"/>
      <c r="C320" s="13"/>
      <c r="D320" s="13"/>
      <c r="E320" s="13"/>
      <c r="F320" s="13"/>
      <c r="G320" s="13"/>
      <c r="H320" s="13"/>
    </row>
    <row r="321" spans="1:8" ht="17.25">
      <c r="A321" s="13"/>
      <c r="B321" s="13"/>
      <c r="C321" s="13"/>
      <c r="D321" s="13"/>
      <c r="E321" s="13"/>
      <c r="F321" s="13"/>
      <c r="G321" s="13"/>
      <c r="H321" s="13"/>
    </row>
    <row r="322" spans="1:8" ht="17.25">
      <c r="A322" s="13"/>
      <c r="B322" s="13"/>
      <c r="C322" s="13"/>
      <c r="D322" s="13"/>
      <c r="E322" s="13"/>
      <c r="F322" s="13"/>
      <c r="G322" s="13"/>
      <c r="H322" s="13"/>
    </row>
    <row r="323" spans="1:8" ht="17.25">
      <c r="A323" s="13"/>
      <c r="B323" s="13"/>
      <c r="C323" s="13"/>
      <c r="D323" s="13"/>
      <c r="E323" s="13"/>
      <c r="F323" s="13"/>
      <c r="G323" s="13"/>
      <c r="H323" s="13"/>
    </row>
    <row r="324" spans="1:8" ht="17.25">
      <c r="A324" s="13"/>
      <c r="B324" s="13"/>
      <c r="C324" s="13"/>
      <c r="D324" s="13"/>
      <c r="E324" s="13"/>
      <c r="F324" s="13"/>
      <c r="G324" s="13"/>
      <c r="H324" s="13"/>
    </row>
    <row r="325" spans="1:8" ht="17.25">
      <c r="A325" s="13"/>
      <c r="B325" s="13"/>
      <c r="C325" s="13"/>
      <c r="D325" s="13"/>
      <c r="E325" s="13"/>
      <c r="F325" s="13"/>
      <c r="G325" s="13"/>
      <c r="H325" s="13"/>
    </row>
    <row r="326" spans="1:8" ht="17.25">
      <c r="A326" s="13"/>
      <c r="B326" s="13"/>
      <c r="C326" s="13"/>
      <c r="D326" s="13"/>
      <c r="E326" s="13"/>
      <c r="F326" s="13"/>
      <c r="G326" s="13"/>
      <c r="H326" s="13"/>
    </row>
    <row r="327" spans="1:8" ht="17.25">
      <c r="A327" s="13"/>
      <c r="B327" s="13"/>
      <c r="C327" s="13"/>
      <c r="D327" s="13"/>
      <c r="E327" s="13"/>
      <c r="F327" s="13"/>
      <c r="G327" s="13"/>
      <c r="H327" s="13"/>
    </row>
    <row r="328" spans="1:8" ht="17.25">
      <c r="A328" s="13"/>
      <c r="B328" s="13"/>
      <c r="C328" s="13"/>
      <c r="D328" s="13"/>
      <c r="E328" s="13"/>
      <c r="F328" s="13"/>
      <c r="G328" s="13"/>
      <c r="H328" s="13"/>
    </row>
    <row r="329" spans="1:8" ht="17.25">
      <c r="A329" s="13"/>
      <c r="B329" s="13"/>
      <c r="C329" s="13"/>
      <c r="D329" s="13"/>
      <c r="E329" s="13"/>
      <c r="F329" s="13"/>
      <c r="G329" s="13"/>
      <c r="H329" s="13"/>
    </row>
    <row r="330" spans="1:8" ht="17.25">
      <c r="A330" s="13"/>
      <c r="B330" s="13"/>
      <c r="C330" s="13"/>
      <c r="D330" s="13"/>
      <c r="E330" s="13"/>
      <c r="F330" s="13"/>
      <c r="G330" s="13"/>
      <c r="H330" s="13"/>
    </row>
    <row r="331" spans="1:8" ht="17.25">
      <c r="A331" s="13"/>
      <c r="B331" s="13"/>
      <c r="C331" s="13"/>
      <c r="D331" s="13"/>
      <c r="E331" s="13"/>
      <c r="F331" s="13"/>
      <c r="G331" s="13"/>
      <c r="H331" s="13"/>
    </row>
    <row r="332" spans="1:8" ht="17.25">
      <c r="A332" s="13"/>
      <c r="B332" s="13"/>
      <c r="C332" s="13"/>
      <c r="D332" s="13"/>
      <c r="E332" s="13"/>
      <c r="F332" s="13"/>
      <c r="G332" s="13"/>
      <c r="H332" s="13"/>
    </row>
    <row r="333" spans="1:8" ht="17.25">
      <c r="A333" s="13"/>
      <c r="B333" s="13"/>
      <c r="C333" s="13"/>
      <c r="D333" s="13"/>
      <c r="E333" s="13"/>
      <c r="F333" s="13"/>
      <c r="G333" s="13"/>
      <c r="H333" s="13"/>
    </row>
    <row r="334" spans="1:8" ht="17.25">
      <c r="A334" s="13"/>
      <c r="B334" s="13"/>
      <c r="C334" s="13"/>
      <c r="D334" s="13"/>
      <c r="E334" s="13"/>
      <c r="F334" s="13"/>
      <c r="G334" s="13"/>
      <c r="H334" s="13"/>
    </row>
    <row r="335" spans="1:8" ht="17.25">
      <c r="A335" s="13"/>
      <c r="B335" s="13"/>
      <c r="C335" s="13"/>
      <c r="D335" s="13"/>
      <c r="E335" s="13"/>
      <c r="F335" s="13"/>
      <c r="G335" s="13"/>
      <c r="H335" s="13"/>
    </row>
    <row r="336" spans="1:8" ht="17.25">
      <c r="A336" s="13"/>
      <c r="B336" s="13"/>
      <c r="C336" s="13"/>
      <c r="D336" s="13"/>
      <c r="E336" s="13"/>
      <c r="F336" s="13"/>
      <c r="G336" s="13"/>
      <c r="H336" s="13"/>
    </row>
    <row r="337" spans="1:8" ht="17.25">
      <c r="A337" s="13"/>
      <c r="B337" s="13"/>
      <c r="C337" s="13"/>
      <c r="D337" s="13"/>
      <c r="E337" s="13"/>
      <c r="F337" s="13"/>
      <c r="G337" s="13"/>
      <c r="H337" s="13"/>
    </row>
    <row r="338" spans="1:8" ht="17.25">
      <c r="A338" s="13"/>
      <c r="B338" s="13"/>
      <c r="C338" s="13"/>
      <c r="D338" s="13"/>
      <c r="E338" s="13"/>
      <c r="F338" s="13"/>
      <c r="G338" s="13"/>
      <c r="H338" s="13"/>
    </row>
    <row r="339" spans="1:8" ht="17.25">
      <c r="A339" s="13"/>
      <c r="B339" s="13"/>
      <c r="C339" s="13"/>
      <c r="D339" s="13"/>
      <c r="E339" s="13"/>
      <c r="F339" s="13"/>
      <c r="G339" s="13"/>
      <c r="H339" s="13"/>
    </row>
    <row r="340" spans="1:8" ht="17.25">
      <c r="A340" s="13"/>
      <c r="B340" s="13"/>
      <c r="C340" s="13"/>
      <c r="D340" s="13"/>
      <c r="E340" s="13"/>
      <c r="F340" s="13"/>
      <c r="G340" s="13"/>
      <c r="H340" s="13"/>
    </row>
    <row r="341" spans="1:8" ht="17.25">
      <c r="A341" s="13"/>
      <c r="B341" s="13"/>
      <c r="C341" s="13"/>
      <c r="D341" s="13"/>
      <c r="E341" s="13"/>
      <c r="F341" s="13"/>
      <c r="G341" s="13"/>
      <c r="H341" s="13"/>
    </row>
    <row r="342" spans="1:8" ht="17.25">
      <c r="A342" s="13"/>
      <c r="B342" s="13"/>
      <c r="C342" s="13"/>
      <c r="D342" s="13"/>
      <c r="E342" s="13"/>
      <c r="F342" s="13"/>
      <c r="G342" s="13"/>
      <c r="H342" s="13"/>
    </row>
    <row r="343" spans="1:8" ht="17.25">
      <c r="A343" s="13"/>
      <c r="B343" s="13"/>
      <c r="C343" s="13"/>
      <c r="D343" s="13"/>
      <c r="E343" s="13"/>
      <c r="F343" s="13"/>
      <c r="G343" s="13"/>
      <c r="H343" s="13"/>
    </row>
    <row r="344" spans="1:8" ht="17.25">
      <c r="A344" s="13"/>
      <c r="B344" s="13"/>
      <c r="C344" s="13"/>
      <c r="D344" s="13"/>
      <c r="E344" s="13"/>
      <c r="F344" s="13"/>
      <c r="G344" s="13"/>
      <c r="H344" s="13"/>
    </row>
    <row r="345" spans="1:8" ht="17.25">
      <c r="A345" s="13"/>
      <c r="B345" s="13"/>
      <c r="C345" s="13"/>
      <c r="D345" s="13"/>
      <c r="E345" s="13"/>
      <c r="F345" s="13"/>
      <c r="G345" s="13"/>
      <c r="H345" s="13"/>
    </row>
    <row r="346" spans="1:8" ht="17.25">
      <c r="A346" s="13"/>
      <c r="B346" s="13"/>
      <c r="C346" s="13"/>
      <c r="D346" s="13"/>
      <c r="E346" s="13"/>
      <c r="F346" s="13"/>
      <c r="G346" s="13"/>
      <c r="H346" s="13"/>
    </row>
    <row r="347" spans="1:8" ht="17.25">
      <c r="A347" s="13"/>
      <c r="B347" s="13"/>
      <c r="C347" s="13"/>
      <c r="D347" s="13"/>
      <c r="E347" s="13"/>
      <c r="F347" s="13"/>
      <c r="G347" s="13"/>
      <c r="H347" s="13"/>
    </row>
    <row r="348" spans="1:8" ht="17.25">
      <c r="A348" s="13"/>
      <c r="B348" s="13"/>
      <c r="C348" s="13"/>
      <c r="D348" s="13"/>
      <c r="E348" s="13"/>
      <c r="F348" s="13"/>
      <c r="G348" s="13"/>
      <c r="H348" s="13"/>
    </row>
    <row r="349" spans="1:8" ht="17.25">
      <c r="A349" s="13"/>
      <c r="B349" s="13"/>
      <c r="C349" s="13"/>
      <c r="D349" s="13"/>
      <c r="E349" s="13"/>
      <c r="F349" s="13"/>
      <c r="G349" s="13"/>
      <c r="H349" s="13"/>
    </row>
    <row r="350" spans="1:8" ht="17.25">
      <c r="A350" s="13"/>
      <c r="B350" s="13"/>
      <c r="C350" s="13"/>
      <c r="D350" s="13"/>
      <c r="E350" s="13"/>
      <c r="F350" s="13"/>
      <c r="G350" s="13"/>
      <c r="H350" s="13"/>
    </row>
    <row r="351" spans="1:8" ht="17.25">
      <c r="A351" s="13"/>
      <c r="B351" s="13"/>
      <c r="C351" s="13"/>
      <c r="D351" s="13"/>
      <c r="E351" s="13"/>
      <c r="F351" s="13"/>
      <c r="G351" s="13"/>
      <c r="H351" s="13"/>
    </row>
    <row r="352" spans="1:8" ht="17.25">
      <c r="A352" s="13"/>
      <c r="B352" s="13"/>
      <c r="C352" s="13"/>
      <c r="D352" s="13"/>
      <c r="E352" s="13"/>
      <c r="F352" s="13"/>
      <c r="G352" s="13"/>
      <c r="H352" s="13"/>
    </row>
    <row r="353" spans="1:8" ht="17.25">
      <c r="A353" s="13"/>
      <c r="B353" s="13"/>
      <c r="C353" s="13"/>
      <c r="D353" s="13"/>
      <c r="E353" s="13"/>
      <c r="F353" s="13"/>
      <c r="G353" s="13"/>
      <c r="H353" s="13"/>
    </row>
    <row r="354" spans="1:8" ht="17.25">
      <c r="A354" s="13"/>
      <c r="B354" s="13"/>
      <c r="C354" s="13"/>
      <c r="D354" s="13"/>
      <c r="E354" s="13"/>
      <c r="F354" s="13"/>
      <c r="G354" s="13"/>
      <c r="H354" s="13"/>
    </row>
    <row r="355" spans="1:8" ht="17.25">
      <c r="A355" s="13"/>
      <c r="B355" s="13"/>
      <c r="C355" s="13"/>
      <c r="D355" s="13"/>
      <c r="E355" s="13"/>
      <c r="F355" s="13"/>
      <c r="G355" s="13"/>
      <c r="H355" s="13"/>
    </row>
    <row r="356" spans="1:8" ht="17.25">
      <c r="A356" s="13"/>
      <c r="B356" s="13"/>
      <c r="C356" s="13"/>
      <c r="D356" s="13"/>
      <c r="E356" s="13"/>
      <c r="F356" s="13"/>
      <c r="G356" s="13"/>
      <c r="H356" s="13"/>
    </row>
    <row r="357" spans="1:8" ht="17.25">
      <c r="A357" s="13"/>
      <c r="B357" s="13"/>
      <c r="C357" s="13"/>
      <c r="D357" s="13"/>
      <c r="E357" s="13"/>
      <c r="F357" s="13"/>
      <c r="G357" s="13"/>
      <c r="H357" s="13"/>
    </row>
    <row r="358" spans="1:8" ht="17.25">
      <c r="A358" s="13"/>
      <c r="B358" s="13"/>
      <c r="C358" s="13"/>
      <c r="D358" s="13"/>
      <c r="E358" s="13"/>
      <c r="F358" s="13"/>
      <c r="G358" s="13"/>
      <c r="H358" s="13"/>
    </row>
    <row r="359" spans="1:8" ht="17.25">
      <c r="A359" s="13"/>
      <c r="B359" s="13"/>
      <c r="C359" s="13"/>
      <c r="D359" s="13"/>
      <c r="E359" s="13"/>
      <c r="F359" s="13"/>
      <c r="G359" s="13"/>
      <c r="H359" s="13"/>
    </row>
    <row r="360" spans="1:8" ht="17.25">
      <c r="A360" s="13"/>
      <c r="B360" s="13"/>
      <c r="C360" s="13"/>
      <c r="D360" s="13"/>
      <c r="E360" s="13"/>
      <c r="F360" s="13"/>
      <c r="G360" s="13"/>
      <c r="H360" s="13"/>
    </row>
    <row r="361" spans="1:8" ht="17.25">
      <c r="A361" s="13"/>
      <c r="B361" s="13"/>
      <c r="C361" s="13"/>
      <c r="D361" s="13"/>
      <c r="E361" s="13"/>
      <c r="F361" s="13"/>
      <c r="G361" s="13"/>
      <c r="H361" s="13"/>
    </row>
    <row r="362" spans="1:8" ht="17.25">
      <c r="A362" s="13"/>
      <c r="B362" s="13"/>
      <c r="C362" s="13"/>
      <c r="D362" s="13"/>
      <c r="E362" s="13"/>
      <c r="F362" s="13"/>
      <c r="G362" s="13"/>
      <c r="H362" s="13"/>
    </row>
    <row r="363" spans="1:8" ht="17.25">
      <c r="A363" s="13"/>
      <c r="B363" s="13"/>
      <c r="C363" s="13"/>
      <c r="D363" s="13"/>
      <c r="E363" s="13"/>
      <c r="F363" s="13"/>
      <c r="G363" s="13"/>
      <c r="H363" s="13"/>
    </row>
    <row r="364" spans="1:8" ht="17.25">
      <c r="A364" s="13"/>
      <c r="B364" s="13"/>
      <c r="C364" s="13"/>
      <c r="D364" s="13"/>
      <c r="E364" s="13"/>
      <c r="F364" s="13"/>
      <c r="G364" s="13"/>
      <c r="H364" s="13"/>
    </row>
    <row r="365" spans="1:8" ht="17.25">
      <c r="A365" s="13"/>
      <c r="B365" s="13"/>
      <c r="C365" s="13"/>
      <c r="D365" s="13"/>
      <c r="E365" s="13"/>
      <c r="F365" s="13"/>
      <c r="G365" s="13"/>
      <c r="H365" s="13"/>
    </row>
    <row r="366" spans="1:8" ht="17.25">
      <c r="A366" s="13"/>
      <c r="B366" s="13"/>
      <c r="C366" s="13"/>
      <c r="D366" s="13"/>
      <c r="E366" s="13"/>
      <c r="F366" s="13"/>
      <c r="G366" s="13"/>
      <c r="H366" s="13"/>
    </row>
    <row r="367" spans="1:8" ht="17.25">
      <c r="A367" s="13"/>
      <c r="B367" s="13"/>
      <c r="C367" s="13"/>
      <c r="D367" s="13"/>
      <c r="E367" s="13"/>
      <c r="F367" s="13"/>
      <c r="G367" s="13"/>
      <c r="H367" s="13"/>
    </row>
    <row r="368" spans="1:8" ht="17.25">
      <c r="A368" s="13"/>
      <c r="B368" s="13"/>
      <c r="C368" s="13"/>
      <c r="D368" s="13"/>
      <c r="E368" s="13"/>
      <c r="F368" s="13"/>
      <c r="G368" s="13"/>
      <c r="H368" s="13"/>
    </row>
    <row r="369" spans="1:8" ht="17.25">
      <c r="A369" s="13"/>
      <c r="B369" s="13"/>
      <c r="C369" s="13"/>
      <c r="D369" s="13"/>
      <c r="E369" s="13"/>
      <c r="F369" s="13"/>
      <c r="G369" s="13"/>
      <c r="H369" s="13"/>
    </row>
    <row r="370" spans="1:8" ht="17.25">
      <c r="A370" s="13"/>
      <c r="B370" s="13"/>
      <c r="C370" s="13"/>
      <c r="D370" s="13"/>
      <c r="E370" s="13"/>
      <c r="F370" s="13"/>
      <c r="G370" s="13"/>
      <c r="H370" s="13"/>
    </row>
    <row r="371" spans="1:8" ht="17.25">
      <c r="A371" s="13"/>
      <c r="B371" s="13"/>
      <c r="C371" s="13"/>
      <c r="D371" s="13"/>
      <c r="E371" s="13"/>
      <c r="F371" s="13"/>
      <c r="G371" s="13"/>
      <c r="H371" s="13"/>
    </row>
    <row r="372" spans="1:8" ht="17.25">
      <c r="A372" s="13"/>
      <c r="B372" s="13"/>
      <c r="C372" s="13"/>
      <c r="D372" s="13"/>
      <c r="E372" s="13"/>
      <c r="F372" s="13"/>
      <c r="G372" s="13"/>
      <c r="H372" s="13"/>
    </row>
    <row r="373" spans="1:8" ht="17.25">
      <c r="A373" s="13"/>
      <c r="B373" s="13"/>
      <c r="C373" s="13"/>
      <c r="D373" s="13"/>
      <c r="E373" s="13"/>
      <c r="F373" s="13"/>
      <c r="G373" s="13"/>
      <c r="H373" s="13"/>
    </row>
    <row r="374" spans="1:8" ht="17.25">
      <c r="A374" s="13"/>
      <c r="B374" s="13"/>
      <c r="C374" s="13"/>
      <c r="D374" s="13"/>
      <c r="E374" s="13"/>
      <c r="F374" s="13"/>
      <c r="G374" s="13"/>
      <c r="H374" s="13"/>
    </row>
    <row r="375" spans="1:8" ht="17.25">
      <c r="A375" s="13"/>
      <c r="B375" s="13"/>
      <c r="C375" s="13"/>
      <c r="D375" s="13"/>
      <c r="E375" s="13"/>
      <c r="F375" s="13"/>
      <c r="G375" s="13"/>
      <c r="H375" s="13"/>
    </row>
    <row r="376" spans="1:8" ht="17.25">
      <c r="A376" s="13"/>
      <c r="B376" s="13"/>
      <c r="C376" s="13"/>
      <c r="D376" s="13"/>
      <c r="E376" s="13"/>
      <c r="F376" s="13"/>
      <c r="G376" s="13"/>
      <c r="H376" s="13"/>
    </row>
    <row r="377" spans="1:8" ht="17.25">
      <c r="A377" s="13"/>
      <c r="B377" s="13"/>
      <c r="C377" s="13"/>
      <c r="D377" s="13"/>
      <c r="E377" s="13"/>
      <c r="F377" s="13"/>
      <c r="G377" s="13"/>
      <c r="H377" s="13"/>
    </row>
    <row r="378" spans="1:8" ht="17.25">
      <c r="A378" s="13"/>
      <c r="B378" s="13"/>
      <c r="C378" s="13"/>
      <c r="D378" s="13"/>
      <c r="E378" s="13"/>
      <c r="F378" s="13"/>
      <c r="G378" s="13"/>
      <c r="H378" s="13"/>
    </row>
    <row r="379" spans="1:8" ht="17.25">
      <c r="A379" s="13"/>
      <c r="B379" s="13"/>
      <c r="C379" s="13"/>
      <c r="D379" s="13"/>
      <c r="E379" s="13"/>
      <c r="F379" s="13"/>
      <c r="G379" s="13"/>
      <c r="H379" s="13"/>
    </row>
    <row r="380" spans="1:8" ht="17.25">
      <c r="A380" s="13"/>
      <c r="B380" s="13"/>
      <c r="C380" s="13"/>
      <c r="D380" s="13"/>
      <c r="E380" s="13"/>
      <c r="F380" s="13"/>
      <c r="G380" s="13"/>
      <c r="H380" s="13"/>
    </row>
    <row r="381" spans="1:8" ht="17.25">
      <c r="A381" s="13"/>
      <c r="B381" s="13"/>
      <c r="C381" s="13"/>
      <c r="D381" s="13"/>
      <c r="E381" s="13"/>
      <c r="F381" s="13"/>
      <c r="G381" s="13"/>
      <c r="H381" s="13"/>
    </row>
    <row r="382" spans="1:8" ht="17.25">
      <c r="A382" s="13"/>
      <c r="B382" s="13"/>
      <c r="C382" s="13"/>
      <c r="D382" s="13"/>
      <c r="E382" s="13"/>
      <c r="F382" s="13"/>
      <c r="G382" s="13"/>
      <c r="H382" s="13"/>
    </row>
    <row r="383" spans="1:8" ht="17.25">
      <c r="A383" s="13"/>
      <c r="B383" s="13"/>
      <c r="C383" s="13"/>
      <c r="D383" s="13"/>
      <c r="E383" s="13"/>
      <c r="F383" s="13"/>
      <c r="G383" s="13"/>
      <c r="H383" s="13"/>
    </row>
    <row r="384" spans="1:8" ht="17.25">
      <c r="A384" s="13"/>
      <c r="B384" s="13"/>
      <c r="C384" s="13"/>
      <c r="D384" s="13"/>
      <c r="E384" s="13"/>
      <c r="F384" s="13"/>
      <c r="G384" s="13"/>
      <c r="H384" s="13"/>
    </row>
    <row r="385" spans="1:8" ht="17.25">
      <c r="A385" s="13"/>
      <c r="B385" s="13"/>
      <c r="C385" s="13"/>
      <c r="D385" s="13"/>
      <c r="E385" s="13"/>
      <c r="F385" s="13"/>
      <c r="G385" s="13"/>
      <c r="H385" s="13"/>
    </row>
    <row r="386" spans="1:8" ht="17.25">
      <c r="A386" s="13"/>
      <c r="B386" s="13"/>
      <c r="C386" s="13"/>
      <c r="D386" s="13"/>
      <c r="E386" s="13"/>
      <c r="F386" s="13"/>
      <c r="G386" s="13"/>
      <c r="H386" s="13"/>
    </row>
    <row r="387" spans="1:8" ht="17.25">
      <c r="A387" s="13"/>
      <c r="B387" s="13"/>
      <c r="C387" s="13"/>
      <c r="D387" s="13"/>
      <c r="E387" s="13"/>
      <c r="F387" s="13"/>
      <c r="G387" s="13"/>
      <c r="H387" s="13"/>
    </row>
    <row r="388" spans="1:8" ht="17.25">
      <c r="A388" s="13"/>
      <c r="B388" s="13"/>
      <c r="C388" s="13"/>
      <c r="D388" s="13"/>
      <c r="E388" s="13"/>
      <c r="F388" s="13"/>
      <c r="G388" s="13"/>
      <c r="H388" s="13"/>
    </row>
    <row r="389" spans="1:8" ht="17.25">
      <c r="A389" s="13"/>
      <c r="B389" s="13"/>
      <c r="C389" s="13"/>
      <c r="D389" s="13"/>
      <c r="E389" s="13"/>
      <c r="F389" s="13"/>
      <c r="G389" s="13"/>
      <c r="H389" s="13"/>
    </row>
    <row r="390" spans="1:8" ht="17.25">
      <c r="A390" s="13"/>
      <c r="B390" s="13"/>
      <c r="C390" s="13"/>
      <c r="D390" s="13"/>
      <c r="E390" s="13"/>
      <c r="F390" s="13"/>
      <c r="G390" s="13"/>
      <c r="H390" s="13"/>
    </row>
    <row r="391" spans="1:8" ht="17.25">
      <c r="A391" s="13"/>
      <c r="B391" s="13"/>
      <c r="C391" s="13"/>
      <c r="D391" s="13"/>
      <c r="E391" s="13"/>
      <c r="F391" s="13"/>
      <c r="G391" s="13"/>
      <c r="H391" s="13"/>
    </row>
    <row r="392" spans="1:8" ht="17.25">
      <c r="A392" s="13"/>
      <c r="B392" s="13"/>
      <c r="C392" s="13"/>
      <c r="D392" s="13"/>
      <c r="E392" s="13"/>
      <c r="F392" s="13"/>
      <c r="G392" s="13"/>
      <c r="H392" s="13"/>
    </row>
    <row r="393" spans="1:8" ht="17.25">
      <c r="A393" s="13"/>
      <c r="B393" s="13"/>
      <c r="C393" s="13"/>
      <c r="D393" s="13"/>
      <c r="E393" s="13"/>
      <c r="F393" s="13"/>
      <c r="G393" s="13"/>
      <c r="H393" s="13"/>
    </row>
    <row r="394" spans="1:8" ht="17.25">
      <c r="A394" s="13"/>
      <c r="B394" s="13"/>
      <c r="C394" s="13"/>
      <c r="D394" s="13"/>
      <c r="E394" s="13"/>
      <c r="F394" s="13"/>
      <c r="G394" s="13"/>
      <c r="H394" s="13"/>
    </row>
    <row r="395" spans="1:8" ht="17.25">
      <c r="A395" s="13"/>
      <c r="B395" s="13"/>
      <c r="C395" s="13"/>
      <c r="D395" s="13"/>
      <c r="E395" s="13"/>
      <c r="F395" s="13"/>
      <c r="G395" s="13"/>
      <c r="H395" s="13"/>
    </row>
    <row r="396" spans="1:8" ht="17.25">
      <c r="A396" s="13"/>
      <c r="B396" s="13"/>
      <c r="C396" s="13"/>
      <c r="D396" s="13"/>
      <c r="E396" s="13"/>
      <c r="F396" s="13"/>
      <c r="G396" s="13"/>
      <c r="H396" s="13"/>
    </row>
    <row r="397" spans="1:8" ht="17.25">
      <c r="A397" s="13"/>
      <c r="B397" s="13"/>
      <c r="C397" s="13"/>
      <c r="D397" s="13"/>
      <c r="E397" s="13"/>
      <c r="F397" s="13"/>
      <c r="G397" s="13"/>
      <c r="H397" s="13"/>
    </row>
    <row r="398" spans="1:8" ht="17.25">
      <c r="A398" s="13"/>
      <c r="B398" s="13"/>
      <c r="C398" s="13"/>
      <c r="D398" s="13"/>
      <c r="E398" s="13"/>
      <c r="F398" s="13"/>
      <c r="G398" s="13"/>
      <c r="H398" s="13"/>
    </row>
    <row r="399" spans="1:8" ht="17.25">
      <c r="A399" s="13"/>
      <c r="B399" s="13"/>
      <c r="C399" s="13"/>
      <c r="D399" s="13"/>
      <c r="E399" s="13"/>
      <c r="F399" s="13"/>
      <c r="G399" s="13"/>
      <c r="H399" s="13"/>
    </row>
    <row r="400" spans="1:8" ht="17.25">
      <c r="A400" s="13"/>
      <c r="B400" s="13"/>
      <c r="C400" s="13"/>
      <c r="D400" s="13"/>
      <c r="E400" s="13"/>
      <c r="F400" s="13"/>
      <c r="G400" s="13"/>
      <c r="H400" s="13"/>
    </row>
    <row r="401" spans="1:8" ht="17.25">
      <c r="A401" s="13"/>
      <c r="B401" s="13"/>
      <c r="C401" s="13"/>
      <c r="D401" s="13"/>
      <c r="E401" s="13"/>
      <c r="F401" s="13"/>
      <c r="G401" s="13"/>
      <c r="H401" s="13"/>
    </row>
    <row r="402" spans="1:8" ht="17.25">
      <c r="A402" s="13"/>
      <c r="B402" s="13"/>
      <c r="C402" s="13"/>
      <c r="D402" s="13"/>
      <c r="E402" s="13"/>
      <c r="F402" s="13"/>
      <c r="G402" s="13"/>
      <c r="H402" s="13"/>
    </row>
    <row r="403" spans="1:8" ht="17.25">
      <c r="A403" s="13"/>
      <c r="B403" s="13"/>
      <c r="C403" s="13"/>
      <c r="D403" s="13"/>
      <c r="E403" s="13"/>
      <c r="F403" s="13"/>
      <c r="G403" s="13"/>
      <c r="H403" s="13"/>
    </row>
    <row r="404" spans="1:8" ht="17.25">
      <c r="A404" s="13"/>
      <c r="B404" s="13"/>
      <c r="C404" s="13"/>
      <c r="D404" s="13"/>
      <c r="E404" s="13"/>
      <c r="F404" s="13"/>
      <c r="G404" s="13"/>
      <c r="H404" s="13"/>
    </row>
    <row r="405" spans="1:8" ht="17.25">
      <c r="A405" s="13"/>
      <c r="B405" s="13"/>
      <c r="C405" s="13"/>
      <c r="D405" s="13"/>
      <c r="E405" s="13"/>
      <c r="F405" s="13"/>
      <c r="G405" s="13"/>
      <c r="H405" s="13"/>
    </row>
    <row r="406" spans="1:8" ht="17.25">
      <c r="A406" s="13"/>
      <c r="B406" s="13"/>
      <c r="C406" s="13"/>
      <c r="D406" s="13"/>
      <c r="E406" s="13"/>
      <c r="F406" s="13"/>
      <c r="G406" s="13"/>
      <c r="H406" s="13"/>
    </row>
    <row r="407" spans="1:8" ht="17.25">
      <c r="A407" s="13"/>
      <c r="B407" s="13"/>
      <c r="C407" s="13"/>
      <c r="D407" s="13"/>
      <c r="E407" s="13"/>
      <c r="F407" s="13"/>
      <c r="G407" s="13"/>
      <c r="H407" s="13"/>
    </row>
    <row r="408" spans="1:8" ht="17.25">
      <c r="A408" s="13"/>
      <c r="B408" s="13"/>
      <c r="C408" s="13"/>
      <c r="D408" s="13"/>
      <c r="E408" s="13"/>
      <c r="F408" s="13"/>
      <c r="G408" s="13"/>
      <c r="H408" s="13"/>
    </row>
    <row r="409" spans="1:8" ht="17.25">
      <c r="A409" s="13"/>
      <c r="B409" s="13"/>
      <c r="C409" s="13"/>
      <c r="D409" s="13"/>
      <c r="E409" s="13"/>
      <c r="F409" s="13"/>
      <c r="G409" s="13"/>
      <c r="H409" s="13"/>
    </row>
    <row r="410" spans="1:8" ht="17.25">
      <c r="A410" s="13"/>
      <c r="B410" s="13"/>
      <c r="C410" s="13"/>
      <c r="D410" s="13"/>
      <c r="E410" s="13"/>
      <c r="F410" s="13"/>
      <c r="G410" s="13"/>
      <c r="H410" s="13"/>
    </row>
    <row r="411" spans="1:8" ht="17.25">
      <c r="A411" s="13"/>
      <c r="B411" s="13"/>
      <c r="C411" s="13"/>
      <c r="D411" s="13"/>
      <c r="E411" s="13"/>
      <c r="F411" s="13"/>
      <c r="G411" s="13"/>
      <c r="H411" s="13"/>
    </row>
    <row r="412" spans="1:8" ht="17.25">
      <c r="A412" s="13"/>
      <c r="B412" s="13"/>
      <c r="C412" s="13"/>
      <c r="D412" s="13"/>
      <c r="E412" s="13"/>
      <c r="F412" s="13"/>
      <c r="G412" s="13"/>
      <c r="H412" s="13"/>
    </row>
    <row r="413" spans="1:8" ht="17.25">
      <c r="A413" s="13"/>
      <c r="B413" s="13"/>
      <c r="C413" s="13"/>
      <c r="D413" s="13"/>
      <c r="E413" s="13"/>
      <c r="F413" s="13"/>
      <c r="G413" s="13"/>
      <c r="H413" s="13"/>
    </row>
    <row r="414" spans="1:8" ht="17.25">
      <c r="A414" s="13"/>
      <c r="B414" s="13"/>
      <c r="C414" s="13"/>
      <c r="D414" s="13"/>
      <c r="E414" s="13"/>
      <c r="F414" s="13"/>
      <c r="G414" s="13"/>
      <c r="H414" s="13"/>
    </row>
    <row r="415" spans="1:8" ht="17.25">
      <c r="A415" s="13"/>
      <c r="B415" s="13"/>
      <c r="C415" s="13"/>
      <c r="D415" s="13"/>
      <c r="E415" s="13"/>
      <c r="F415" s="13"/>
      <c r="G415" s="13"/>
      <c r="H415" s="13"/>
    </row>
    <row r="416" spans="1:8" ht="17.25">
      <c r="A416" s="13"/>
      <c r="B416" s="13"/>
      <c r="C416" s="13"/>
      <c r="D416" s="13"/>
      <c r="E416" s="13"/>
      <c r="F416" s="13"/>
      <c r="G416" s="13"/>
      <c r="H416" s="13"/>
    </row>
    <row r="417" spans="1:8" ht="17.25">
      <c r="A417" s="13"/>
      <c r="B417" s="13"/>
      <c r="C417" s="13"/>
      <c r="D417" s="13"/>
      <c r="E417" s="13"/>
      <c r="F417" s="13"/>
      <c r="G417" s="13"/>
      <c r="H417" s="13"/>
    </row>
    <row r="418" spans="1:8" ht="17.25">
      <c r="A418" s="13"/>
      <c r="B418" s="13"/>
      <c r="C418" s="13"/>
      <c r="D418" s="13"/>
      <c r="E418" s="13"/>
      <c r="F418" s="13"/>
      <c r="G418" s="13"/>
      <c r="H418" s="13"/>
    </row>
    <row r="419" spans="1:8" ht="17.25">
      <c r="A419" s="13"/>
      <c r="B419" s="13"/>
      <c r="C419" s="13"/>
      <c r="D419" s="13"/>
      <c r="E419" s="13"/>
      <c r="F419" s="13"/>
      <c r="G419" s="13"/>
      <c r="H419" s="13"/>
    </row>
    <row r="420" spans="1:8" ht="17.25">
      <c r="A420" s="13"/>
      <c r="B420" s="13"/>
      <c r="C420" s="13"/>
      <c r="D420" s="13"/>
      <c r="E420" s="13"/>
      <c r="F420" s="13"/>
      <c r="G420" s="13"/>
      <c r="H420" s="13"/>
    </row>
    <row r="421" spans="1:8" ht="17.25">
      <c r="A421" s="13"/>
      <c r="B421" s="13"/>
      <c r="C421" s="13"/>
      <c r="D421" s="13"/>
      <c r="E421" s="13"/>
      <c r="F421" s="13"/>
      <c r="G421" s="13"/>
      <c r="H421" s="13"/>
    </row>
    <row r="422" spans="1:8" ht="17.25">
      <c r="A422" s="13"/>
      <c r="B422" s="13"/>
      <c r="C422" s="13"/>
      <c r="D422" s="13"/>
      <c r="E422" s="13"/>
      <c r="F422" s="13"/>
      <c r="G422" s="13"/>
      <c r="H422" s="13"/>
    </row>
    <row r="423" spans="1:8" ht="17.25">
      <c r="A423" s="13"/>
      <c r="B423" s="13"/>
      <c r="C423" s="13"/>
      <c r="D423" s="13"/>
      <c r="E423" s="13"/>
      <c r="F423" s="13"/>
      <c r="G423" s="13"/>
      <c r="H423" s="13"/>
    </row>
    <row r="424" spans="1:8" ht="17.25">
      <c r="A424" s="13"/>
      <c r="B424" s="13"/>
      <c r="C424" s="13"/>
      <c r="D424" s="13"/>
      <c r="E424" s="13"/>
      <c r="F424" s="13"/>
      <c r="G424" s="13"/>
      <c r="H424" s="13"/>
    </row>
    <row r="425" spans="1:8" ht="17.25">
      <c r="A425" s="13"/>
      <c r="B425" s="13"/>
      <c r="C425" s="13"/>
      <c r="D425" s="13"/>
      <c r="E425" s="13"/>
      <c r="F425" s="13"/>
      <c r="G425" s="13"/>
      <c r="H425" s="13"/>
    </row>
    <row r="426" spans="1:8" ht="17.25">
      <c r="A426" s="13"/>
      <c r="B426" s="13"/>
      <c r="C426" s="13"/>
      <c r="D426" s="13"/>
      <c r="E426" s="13"/>
      <c r="F426" s="13"/>
      <c r="G426" s="13"/>
      <c r="H426" s="13"/>
    </row>
    <row r="427" spans="1:8" ht="17.25">
      <c r="A427" s="13"/>
      <c r="B427" s="13"/>
      <c r="C427" s="13"/>
      <c r="D427" s="13"/>
      <c r="E427" s="13"/>
      <c r="F427" s="13"/>
      <c r="G427" s="13"/>
      <c r="H427" s="13"/>
    </row>
    <row r="428" spans="1:8" ht="17.25">
      <c r="A428" s="13"/>
      <c r="B428" s="13"/>
      <c r="C428" s="13"/>
      <c r="D428" s="13"/>
      <c r="E428" s="13"/>
      <c r="F428" s="13"/>
      <c r="G428" s="13"/>
      <c r="H428" s="13"/>
    </row>
    <row r="429" spans="1:8" ht="17.25">
      <c r="A429" s="13"/>
      <c r="B429" s="13"/>
      <c r="C429" s="13"/>
      <c r="D429" s="13"/>
      <c r="E429" s="13"/>
      <c r="F429" s="13"/>
      <c r="G429" s="13"/>
      <c r="H429" s="13"/>
    </row>
    <row r="430" spans="1:8" ht="17.25">
      <c r="A430" s="13"/>
      <c r="B430" s="13"/>
      <c r="C430" s="13"/>
      <c r="D430" s="13"/>
      <c r="E430" s="13"/>
      <c r="F430" s="13"/>
      <c r="G430" s="13"/>
      <c r="H430" s="13"/>
    </row>
    <row r="431" spans="1:8" ht="17.25">
      <c r="A431" s="13"/>
      <c r="B431" s="13"/>
      <c r="C431" s="13"/>
      <c r="D431" s="13"/>
      <c r="E431" s="13"/>
      <c r="F431" s="13"/>
      <c r="G431" s="13"/>
      <c r="H431" s="13"/>
    </row>
    <row r="432" spans="1:8" ht="17.25">
      <c r="A432" s="13"/>
      <c r="B432" s="13"/>
      <c r="C432" s="13"/>
      <c r="D432" s="13"/>
      <c r="E432" s="13"/>
      <c r="F432" s="13"/>
      <c r="G432" s="13"/>
      <c r="H432" s="13"/>
    </row>
    <row r="433" spans="1:8" ht="17.25">
      <c r="A433" s="13"/>
      <c r="B433" s="13"/>
      <c r="C433" s="13"/>
      <c r="D433" s="13"/>
      <c r="E433" s="13"/>
      <c r="F433" s="13"/>
      <c r="G433" s="13"/>
      <c r="H433" s="13"/>
    </row>
    <row r="434" spans="1:8" ht="17.25">
      <c r="A434" s="13"/>
      <c r="B434" s="13"/>
      <c r="C434" s="13"/>
      <c r="D434" s="13"/>
      <c r="E434" s="13"/>
      <c r="F434" s="13"/>
      <c r="G434" s="13"/>
      <c r="H434" s="13"/>
    </row>
    <row r="435" spans="1:8" ht="17.25">
      <c r="A435" s="13"/>
      <c r="B435" s="13"/>
      <c r="C435" s="13"/>
      <c r="D435" s="13"/>
      <c r="E435" s="13"/>
      <c r="F435" s="13"/>
      <c r="G435" s="13"/>
      <c r="H435" s="13"/>
    </row>
    <row r="436" spans="1:8" ht="17.25">
      <c r="A436" s="13"/>
      <c r="B436" s="13"/>
      <c r="C436" s="13"/>
      <c r="D436" s="13"/>
      <c r="E436" s="13"/>
      <c r="F436" s="13"/>
      <c r="G436" s="13"/>
      <c r="H436" s="13"/>
    </row>
    <row r="437" spans="1:8" ht="17.25">
      <c r="A437" s="13"/>
      <c r="B437" s="13"/>
      <c r="C437" s="13"/>
      <c r="D437" s="13"/>
      <c r="E437" s="13"/>
      <c r="F437" s="13"/>
      <c r="G437" s="13"/>
      <c r="H437" s="13"/>
    </row>
    <row r="438" spans="1:8" ht="17.25">
      <c r="A438" s="13"/>
      <c r="B438" s="13"/>
      <c r="C438" s="13"/>
      <c r="D438" s="13"/>
      <c r="E438" s="13"/>
      <c r="F438" s="13"/>
      <c r="G438" s="13"/>
      <c r="H438" s="13"/>
    </row>
    <row r="439" spans="1:8" ht="17.25">
      <c r="A439" s="13"/>
      <c r="B439" s="13"/>
      <c r="C439" s="13"/>
      <c r="D439" s="13"/>
      <c r="E439" s="13"/>
      <c r="F439" s="13"/>
      <c r="G439" s="13"/>
      <c r="H439" s="13"/>
    </row>
    <row r="440" spans="1:8" ht="17.25">
      <c r="A440" s="13"/>
      <c r="B440" s="13"/>
      <c r="C440" s="13"/>
      <c r="D440" s="13"/>
      <c r="E440" s="13"/>
      <c r="F440" s="13"/>
      <c r="G440" s="13"/>
      <c r="H440" s="13"/>
    </row>
    <row r="441" spans="1:8" ht="17.25">
      <c r="A441" s="13"/>
      <c r="B441" s="13"/>
      <c r="C441" s="13"/>
      <c r="D441" s="13"/>
      <c r="E441" s="13"/>
      <c r="F441" s="13"/>
      <c r="G441" s="13"/>
      <c r="H441" s="13"/>
    </row>
    <row r="442" spans="1:8" ht="17.25">
      <c r="A442" s="13"/>
      <c r="B442" s="13"/>
      <c r="C442" s="13"/>
      <c r="D442" s="13"/>
      <c r="E442" s="13"/>
      <c r="F442" s="13"/>
      <c r="G442" s="13"/>
      <c r="H442" s="13"/>
    </row>
    <row r="443" spans="1:8" ht="17.25">
      <c r="A443" s="13"/>
      <c r="B443" s="13"/>
      <c r="C443" s="13"/>
      <c r="D443" s="13"/>
      <c r="E443" s="13"/>
      <c r="F443" s="13"/>
      <c r="G443" s="13"/>
      <c r="H443" s="13"/>
    </row>
    <row r="444" spans="1:8" ht="17.25">
      <c r="A444" s="13"/>
      <c r="B444" s="13"/>
      <c r="C444" s="13"/>
      <c r="D444" s="13"/>
      <c r="E444" s="13"/>
      <c r="F444" s="13"/>
      <c r="G444" s="13"/>
      <c r="H444" s="13"/>
    </row>
    <row r="445" spans="1:8" ht="17.25">
      <c r="A445" s="13"/>
      <c r="B445" s="13"/>
      <c r="C445" s="13"/>
      <c r="D445" s="13"/>
      <c r="E445" s="13"/>
      <c r="F445" s="13"/>
      <c r="G445" s="13"/>
      <c r="H445" s="13"/>
    </row>
    <row r="446" spans="1:8" ht="17.25">
      <c r="A446" s="13"/>
      <c r="B446" s="13"/>
      <c r="C446" s="13"/>
      <c r="D446" s="13"/>
      <c r="E446" s="13"/>
      <c r="F446" s="13"/>
      <c r="G446" s="13"/>
      <c r="H446" s="13"/>
    </row>
    <row r="447" spans="1:8" ht="17.25">
      <c r="A447" s="13"/>
      <c r="B447" s="13"/>
      <c r="C447" s="13"/>
      <c r="D447" s="13"/>
      <c r="E447" s="13"/>
      <c r="F447" s="13"/>
      <c r="G447" s="13"/>
      <c r="H447" s="13"/>
    </row>
    <row r="448" spans="1:8" ht="17.25">
      <c r="A448" s="13"/>
      <c r="B448" s="13"/>
      <c r="C448" s="13"/>
      <c r="D448" s="13"/>
      <c r="E448" s="13"/>
      <c r="F448" s="13"/>
      <c r="G448" s="13"/>
      <c r="H448" s="13"/>
    </row>
    <row r="449" spans="1:8" ht="17.25">
      <c r="A449" s="13"/>
      <c r="B449" s="13"/>
      <c r="C449" s="13"/>
      <c r="D449" s="13"/>
      <c r="E449" s="13"/>
      <c r="F449" s="13"/>
      <c r="G449" s="13"/>
      <c r="H449" s="13"/>
    </row>
    <row r="450" spans="1:8" ht="17.25">
      <c r="A450" s="13"/>
      <c r="B450" s="13"/>
      <c r="C450" s="13"/>
      <c r="D450" s="13"/>
      <c r="E450" s="13"/>
      <c r="F450" s="13"/>
      <c r="G450" s="13"/>
      <c r="H450" s="13"/>
    </row>
    <row r="451" spans="1:8" ht="17.25">
      <c r="A451" s="13"/>
      <c r="B451" s="13"/>
      <c r="C451" s="13"/>
      <c r="D451" s="13"/>
      <c r="E451" s="13"/>
      <c r="F451" s="13"/>
      <c r="G451" s="13"/>
      <c r="H451" s="13"/>
    </row>
    <row r="452" spans="1:8" ht="17.25">
      <c r="A452" s="13"/>
      <c r="B452" s="13"/>
      <c r="C452" s="13"/>
      <c r="D452" s="13"/>
      <c r="E452" s="13"/>
      <c r="F452" s="13"/>
      <c r="G452" s="13"/>
      <c r="H452" s="13"/>
    </row>
    <row r="453" spans="1:8" ht="17.25">
      <c r="A453" s="13"/>
      <c r="B453" s="13"/>
      <c r="C453" s="13"/>
      <c r="D453" s="13"/>
      <c r="E453" s="13"/>
      <c r="F453" s="13"/>
      <c r="G453" s="13"/>
      <c r="H453" s="13"/>
    </row>
    <row r="454" spans="1:8" ht="17.25">
      <c r="A454" s="13"/>
      <c r="B454" s="13"/>
      <c r="C454" s="13"/>
      <c r="D454" s="13"/>
      <c r="E454" s="13"/>
      <c r="F454" s="13"/>
      <c r="G454" s="13"/>
      <c r="H454" s="13"/>
    </row>
    <row r="455" spans="1:8" ht="17.25">
      <c r="A455" s="13"/>
      <c r="B455" s="13"/>
      <c r="C455" s="13"/>
      <c r="D455" s="13"/>
      <c r="E455" s="13"/>
      <c r="F455" s="13"/>
      <c r="G455" s="13"/>
      <c r="H455" s="13"/>
    </row>
    <row r="456" spans="1:8" ht="17.25">
      <c r="A456" s="13"/>
      <c r="B456" s="13"/>
      <c r="C456" s="13"/>
      <c r="D456" s="13"/>
      <c r="E456" s="13"/>
      <c r="F456" s="13"/>
      <c r="G456" s="13"/>
      <c r="H456" s="13"/>
    </row>
    <row r="457" spans="1:8" ht="17.25">
      <c r="A457" s="13"/>
      <c r="B457" s="13"/>
      <c r="C457" s="13"/>
      <c r="D457" s="13"/>
      <c r="E457" s="13"/>
      <c r="F457" s="13"/>
      <c r="G457" s="13"/>
      <c r="H457" s="13"/>
    </row>
    <row r="458" spans="1:8" ht="17.25">
      <c r="A458" s="13"/>
      <c r="B458" s="13"/>
      <c r="C458" s="13"/>
      <c r="D458" s="13"/>
      <c r="E458" s="13"/>
      <c r="F458" s="13"/>
      <c r="G458" s="13"/>
      <c r="H458" s="13"/>
    </row>
    <row r="459" spans="1:8" ht="17.25">
      <c r="A459" s="13"/>
      <c r="B459" s="13"/>
      <c r="C459" s="13"/>
      <c r="D459" s="13"/>
      <c r="E459" s="13"/>
      <c r="F459" s="13"/>
      <c r="G459" s="13"/>
      <c r="H459" s="13"/>
    </row>
    <row r="460" spans="1:8" ht="17.25">
      <c r="A460" s="13"/>
      <c r="B460" s="13"/>
      <c r="C460" s="13"/>
      <c r="D460" s="13"/>
      <c r="E460" s="13"/>
      <c r="F460" s="13"/>
      <c r="G460" s="13"/>
      <c r="H460" s="13"/>
    </row>
    <row r="461" spans="1:8" ht="17.25">
      <c r="A461" s="13"/>
      <c r="B461" s="13"/>
      <c r="C461" s="13"/>
      <c r="D461" s="13"/>
      <c r="E461" s="13"/>
      <c r="F461" s="13"/>
      <c r="G461" s="13"/>
      <c r="H461" s="13"/>
    </row>
    <row r="462" spans="1:8" ht="17.25">
      <c r="A462" s="13"/>
      <c r="B462" s="13"/>
      <c r="C462" s="13"/>
      <c r="D462" s="13"/>
      <c r="E462" s="13"/>
      <c r="F462" s="13"/>
      <c r="G462" s="13"/>
      <c r="H462" s="13"/>
    </row>
    <row r="463" spans="1:8" ht="17.25">
      <c r="A463" s="13"/>
      <c r="B463" s="13"/>
      <c r="C463" s="13"/>
      <c r="D463" s="13"/>
      <c r="E463" s="13"/>
      <c r="F463" s="13"/>
      <c r="G463" s="13"/>
      <c r="H463" s="13"/>
    </row>
    <row r="464" spans="1:8" ht="17.25">
      <c r="A464" s="13"/>
      <c r="B464" s="13"/>
      <c r="C464" s="13"/>
      <c r="D464" s="13"/>
      <c r="E464" s="13"/>
      <c r="F464" s="13"/>
      <c r="G464" s="13"/>
      <c r="H464" s="13"/>
    </row>
    <row r="465" spans="1:8" ht="17.25">
      <c r="A465" s="13"/>
      <c r="B465" s="13"/>
      <c r="C465" s="13"/>
      <c r="D465" s="13"/>
      <c r="E465" s="13"/>
      <c r="F465" s="13"/>
      <c r="G465" s="13"/>
      <c r="H465" s="13"/>
    </row>
    <row r="466" spans="1:8" ht="17.25">
      <c r="A466" s="13"/>
      <c r="B466" s="13"/>
      <c r="C466" s="13"/>
      <c r="D466" s="13"/>
      <c r="E466" s="13"/>
      <c r="F466" s="13"/>
      <c r="G466" s="13"/>
      <c r="H466" s="13"/>
    </row>
    <row r="467" spans="1:8" ht="17.25">
      <c r="A467" s="13"/>
      <c r="B467" s="13"/>
      <c r="C467" s="13"/>
      <c r="D467" s="13"/>
      <c r="E467" s="13"/>
      <c r="F467" s="13"/>
      <c r="G467" s="13"/>
      <c r="H467" s="13"/>
    </row>
    <row r="468" spans="1:8" ht="17.25">
      <c r="A468" s="13"/>
      <c r="B468" s="13"/>
      <c r="C468" s="13"/>
      <c r="D468" s="13"/>
      <c r="E468" s="13"/>
      <c r="F468" s="13"/>
      <c r="G468" s="13"/>
      <c r="H468" s="13"/>
    </row>
    <row r="469" spans="1:8" ht="17.25">
      <c r="A469" s="13"/>
      <c r="B469" s="13"/>
      <c r="C469" s="13"/>
      <c r="D469" s="13"/>
      <c r="E469" s="13"/>
      <c r="F469" s="13"/>
      <c r="G469" s="13"/>
      <c r="H469" s="13"/>
    </row>
    <row r="470" spans="1:8" ht="17.25">
      <c r="A470" s="13"/>
      <c r="B470" s="13"/>
      <c r="C470" s="13"/>
      <c r="D470" s="13"/>
      <c r="E470" s="13"/>
      <c r="F470" s="13"/>
      <c r="G470" s="13"/>
      <c r="H470" s="13"/>
    </row>
    <row r="471" spans="1:8" ht="17.25">
      <c r="A471" s="13"/>
      <c r="B471" s="13"/>
      <c r="C471" s="13"/>
      <c r="D471" s="13"/>
      <c r="E471" s="13"/>
      <c r="F471" s="13"/>
      <c r="G471" s="13"/>
      <c r="H471" s="13"/>
    </row>
    <row r="472" spans="1:8" ht="17.25">
      <c r="A472" s="13"/>
      <c r="B472" s="13"/>
      <c r="C472" s="13"/>
      <c r="D472" s="13"/>
      <c r="E472" s="13"/>
      <c r="F472" s="13"/>
      <c r="G472" s="13"/>
      <c r="H472" s="13"/>
    </row>
    <row r="473" spans="1:8" ht="17.25">
      <c r="A473" s="13"/>
      <c r="B473" s="13"/>
      <c r="C473" s="13"/>
      <c r="D473" s="13"/>
      <c r="E473" s="13"/>
      <c r="F473" s="13"/>
      <c r="G473" s="13"/>
      <c r="H473" s="13"/>
    </row>
    <row r="474" spans="1:8" ht="17.25">
      <c r="A474" s="13"/>
      <c r="B474" s="13"/>
      <c r="C474" s="13"/>
      <c r="D474" s="13"/>
      <c r="E474" s="13"/>
      <c r="F474" s="13"/>
      <c r="G474" s="13"/>
      <c r="H474" s="13"/>
    </row>
    <row r="475" spans="1:8" ht="17.25">
      <c r="A475" s="13"/>
      <c r="B475" s="13"/>
      <c r="C475" s="13"/>
      <c r="D475" s="13"/>
      <c r="E475" s="13"/>
      <c r="F475" s="13"/>
      <c r="G475" s="13"/>
      <c r="H475" s="13"/>
    </row>
    <row r="476" spans="1:8" ht="17.25">
      <c r="A476" s="13"/>
      <c r="B476" s="13"/>
      <c r="C476" s="13"/>
      <c r="D476" s="13"/>
      <c r="E476" s="13"/>
      <c r="F476" s="13"/>
      <c r="G476" s="13"/>
      <c r="H476" s="13"/>
    </row>
    <row r="477" spans="1:8" ht="17.25">
      <c r="A477" s="13"/>
      <c r="B477" s="13"/>
      <c r="C477" s="13"/>
      <c r="D477" s="13"/>
      <c r="E477" s="13"/>
      <c r="F477" s="13"/>
      <c r="G477" s="13"/>
      <c r="H477" s="13"/>
    </row>
    <row r="478" spans="1:8" ht="17.25">
      <c r="A478" s="13"/>
      <c r="B478" s="13"/>
      <c r="C478" s="13"/>
      <c r="D478" s="13"/>
      <c r="E478" s="13"/>
      <c r="F478" s="13"/>
      <c r="G478" s="13"/>
      <c r="H478" s="13"/>
    </row>
    <row r="479" spans="1:8" ht="17.25">
      <c r="A479" s="13"/>
      <c r="B479" s="13"/>
      <c r="C479" s="13"/>
      <c r="D479" s="13"/>
      <c r="E479" s="13"/>
      <c r="F479" s="13"/>
      <c r="G479" s="13"/>
      <c r="H479" s="13"/>
    </row>
    <row r="480" spans="1:8" ht="17.25">
      <c r="A480" s="13"/>
      <c r="B480" s="13"/>
      <c r="C480" s="13"/>
      <c r="D480" s="13"/>
      <c r="E480" s="13"/>
      <c r="F480" s="13"/>
      <c r="G480" s="13"/>
      <c r="H480" s="13"/>
    </row>
    <row r="481" spans="1:8" ht="17.25">
      <c r="A481" s="13"/>
      <c r="B481" s="13"/>
      <c r="C481" s="13"/>
      <c r="D481" s="13"/>
      <c r="E481" s="13"/>
      <c r="F481" s="13"/>
      <c r="G481" s="13"/>
      <c r="H481" s="13"/>
    </row>
    <row r="482" spans="1:8" ht="17.25">
      <c r="A482" s="13"/>
      <c r="B482" s="13"/>
      <c r="C482" s="13"/>
      <c r="D482" s="13"/>
      <c r="E482" s="13"/>
      <c r="F482" s="13"/>
      <c r="G482" s="13"/>
      <c r="H482" s="13"/>
    </row>
    <row r="483" spans="1:8" ht="17.25">
      <c r="A483" s="13"/>
      <c r="B483" s="13"/>
      <c r="C483" s="13"/>
      <c r="D483" s="13"/>
      <c r="E483" s="13"/>
      <c r="F483" s="13"/>
      <c r="G483" s="13"/>
      <c r="H483" s="13"/>
    </row>
    <row r="484" spans="1:8" ht="17.25">
      <c r="A484" s="13"/>
      <c r="B484" s="13"/>
      <c r="C484" s="13"/>
      <c r="D484" s="13"/>
      <c r="E484" s="13"/>
      <c r="F484" s="13"/>
      <c r="G484" s="13"/>
      <c r="H484" s="13"/>
    </row>
    <row r="485" spans="1:8" ht="17.25">
      <c r="A485" s="13"/>
      <c r="B485" s="13"/>
      <c r="C485" s="13"/>
      <c r="D485" s="13"/>
      <c r="E485" s="13"/>
      <c r="F485" s="13"/>
      <c r="G485" s="13"/>
      <c r="H485" s="13"/>
    </row>
    <row r="486" spans="1:8" ht="17.25">
      <c r="A486" s="13"/>
      <c r="B486" s="13"/>
      <c r="C486" s="13"/>
      <c r="D486" s="13"/>
      <c r="E486" s="13"/>
      <c r="F486" s="13"/>
      <c r="G486" s="13"/>
      <c r="H486" s="13"/>
    </row>
    <row r="487" spans="1:8" ht="17.25">
      <c r="A487" s="13"/>
      <c r="B487" s="13"/>
      <c r="C487" s="13"/>
      <c r="D487" s="13"/>
      <c r="E487" s="13"/>
      <c r="F487" s="13"/>
      <c r="G487" s="13"/>
      <c r="H487" s="13"/>
    </row>
    <row r="488" spans="1:8" ht="17.25">
      <c r="A488" s="13"/>
      <c r="B488" s="13"/>
      <c r="C488" s="13"/>
      <c r="D488" s="13"/>
      <c r="E488" s="13"/>
      <c r="F488" s="13"/>
      <c r="G488" s="13"/>
      <c r="H488" s="13"/>
    </row>
    <row r="489" spans="1:8" ht="17.25">
      <c r="A489" s="13"/>
      <c r="B489" s="13"/>
      <c r="C489" s="13"/>
      <c r="D489" s="13"/>
      <c r="E489" s="13"/>
      <c r="F489" s="13"/>
      <c r="G489" s="13"/>
      <c r="H489" s="13"/>
    </row>
    <row r="490" spans="1:8" ht="17.25">
      <c r="A490" s="13"/>
      <c r="B490" s="13"/>
      <c r="C490" s="13"/>
      <c r="D490" s="13"/>
      <c r="E490" s="13"/>
      <c r="F490" s="13"/>
      <c r="G490" s="13"/>
      <c r="H490" s="13"/>
    </row>
    <row r="491" spans="1:8" ht="17.25">
      <c r="A491" s="13"/>
      <c r="B491" s="13"/>
      <c r="C491" s="13"/>
      <c r="D491" s="13"/>
      <c r="E491" s="13"/>
      <c r="F491" s="13"/>
      <c r="G491" s="13"/>
      <c r="H491" s="13"/>
    </row>
  </sheetData>
  <sheetProtection/>
  <protectedRanges>
    <protectedRange sqref="C12:D16 C9:D10" name="Range1_1_1"/>
  </protectedRanges>
  <mergeCells count="10">
    <mergeCell ref="G4:G6"/>
    <mergeCell ref="H4:H6"/>
    <mergeCell ref="A1:H1"/>
    <mergeCell ref="A2:H2"/>
    <mergeCell ref="A4:A7"/>
    <mergeCell ref="B4:B7"/>
    <mergeCell ref="C4:C7"/>
    <mergeCell ref="D4:D7"/>
    <mergeCell ref="E4:E6"/>
    <mergeCell ref="F4:F6"/>
  </mergeCells>
  <printOptions/>
  <pageMargins left="0.24" right="0.16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2018-03-01T12:53:29Z</cp:lastPrinted>
  <dcterms:created xsi:type="dcterms:W3CDTF">2002-03-15T09:46:46Z</dcterms:created>
  <dcterms:modified xsi:type="dcterms:W3CDTF">2018-03-01T13:00:53Z</dcterms:modified>
  <cp:category/>
  <cp:version/>
  <cp:contentType/>
  <cp:contentStatus/>
</cp:coreProperties>
</file>