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tabRatio="590" activeTab="0"/>
  </bookViews>
  <sheets>
    <sheet name="հաշվետվութ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<sst xmlns="http://schemas.openxmlformats.org/spreadsheetml/2006/main" count="130" uniqueCount="96">
  <si>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</si>
  <si>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</si>
  <si>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</si>
  <si>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</si>
  <si>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</si>
  <si>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 xml:space="preserve">Հայաստանի Հանրապետության </t>
  </si>
  <si>
    <t xml:space="preserve">ֆինանսների նախարարի </t>
  </si>
  <si>
    <r>
      <t xml:space="preserve"> &lt;&lt;</t>
    </r>
    <r>
      <rPr>
        <u val="single"/>
        <sz val="10"/>
        <rFont val="GHEA Grapalat"/>
        <family val="3"/>
      </rPr>
      <t xml:space="preserve">    </t>
    </r>
    <r>
      <rPr>
        <sz val="10"/>
        <rFont val="GHEA Grapalat"/>
        <family val="3"/>
      </rPr>
      <t xml:space="preserve">&gt;&gt; </t>
    </r>
    <r>
      <rPr>
        <u val="single"/>
        <sz val="10"/>
        <rFont val="GHEA Grapalat"/>
        <family val="3"/>
      </rPr>
      <t xml:space="preserve">                      </t>
    </r>
    <r>
      <rPr>
        <sz val="10"/>
        <rFont val="GHEA Grapalat"/>
        <family val="3"/>
      </rPr>
      <t>2012թ. N</t>
    </r>
    <r>
      <rPr>
        <u val="single"/>
        <sz val="10"/>
        <rFont val="GHEA Grapalat"/>
        <family val="3"/>
      </rPr>
      <t xml:space="preserve">      </t>
    </r>
    <r>
      <rPr>
        <sz val="10"/>
        <rFont val="GHEA Grapalat"/>
        <family val="3"/>
      </rPr>
      <t xml:space="preserve"> ­Ն հրամանի</t>
    </r>
  </si>
  <si>
    <t>Կ.Տ.</t>
  </si>
  <si>
    <t xml:space="preserve">Համակարգի բոլոր ՊՈԱԿ-ների գծով ամփոփ (ընդգծել)  </t>
  </si>
  <si>
    <t xml:space="preserve"> </t>
  </si>
  <si>
    <t>Հավելված N 3</t>
  </si>
  <si>
    <t>Ձև N 3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</si>
  <si>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</si>
  <si>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</si>
  <si>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</si>
  <si>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</si>
  <si>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կառավարման լիազորված մարմնի անվանումը      ՀՀ Վայոց ձորի մարզպետարան</t>
  </si>
  <si>
    <t>Պետական ոչ առևտրային կազմակերպության անվանումը       Մարզային ենթակայության ՊՈԱԿ -ներ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</si>
  <si>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</si>
  <si>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</si>
  <si>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</si>
  <si>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</si>
  <si>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</si>
  <si>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</si>
  <si>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</si>
  <si>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</si>
  <si>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</si>
  <si>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</si>
  <si>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</si>
  <si>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>Գողթանիկի հիմնական դպրոց</t>
  </si>
  <si>
    <t>Թառաթումբի միջն դպրոց</t>
  </si>
  <si>
    <t>Հերմոնի հիմնական դպրոց</t>
  </si>
  <si>
    <t>Հորբատեղի հիմնական դպրոց</t>
  </si>
  <si>
    <t xml:space="preserve"> Եղեգնաձորի վարժ.</t>
  </si>
  <si>
    <t xml:space="preserve"> Վայքի  քաղ.   վարժ.</t>
  </si>
  <si>
    <t>Ը Ն Դ Ա Մ Ե Ն Ը  ՄԱՐԶ</t>
  </si>
  <si>
    <t>ԳԼԽԱՎՈՐ ՖԻՆԱՆՍԻՍՏ</t>
  </si>
  <si>
    <t>___________</t>
  </si>
  <si>
    <t>(ստորագրություն)</t>
  </si>
  <si>
    <t xml:space="preserve">ԳԼԽԱՎՈՐ ՀԱՇՎԱՊԱՀ </t>
  </si>
  <si>
    <t>ԱՇԽԱՏԱՆՔԻ ՎԱՐՁԱՏՐՈՒԹՅՈՒՆ ԵՎ ԴՐԱՆ ՀԱՎԱՍԱՐԵՑՎԱԾ ՎՃԱՐՈՒՄՆԵՐ /այդ թվում` ԵԿԱՄՏԱՅԻՆ ՀԱՐԿ/</t>
  </si>
  <si>
    <t xml:space="preserve">                                                                                                      </t>
  </si>
  <si>
    <t>Արենիի ԱԱՊԿ</t>
  </si>
  <si>
    <t>Մալիշկայի ԱԱՊԿ</t>
  </si>
  <si>
    <t>Աղավնաձորի ԱԱՊԿ</t>
  </si>
  <si>
    <t>Զառիթափի ԱԱՊԿ</t>
  </si>
  <si>
    <t xml:space="preserve">                          (01. 01. 20 16թ. --  01. 01. 2017 թ. ժամանակահատվածի համար)</t>
  </si>
  <si>
    <t>Հռիփսիմե ԳԲԱ ՊՈԱԿ</t>
  </si>
  <si>
    <r>
      <t>ՙ &lt;&lt;20</t>
    </r>
    <r>
      <rPr>
        <u val="single"/>
        <sz val="10"/>
        <rFont val="GHEA Grapalat"/>
        <family val="3"/>
      </rPr>
      <t xml:space="preserve">    </t>
    </r>
    <r>
      <rPr>
        <sz val="10"/>
        <rFont val="GHEA Grapalat"/>
        <family val="3"/>
      </rPr>
      <t>&gt;&gt;     02   2 0 17 _  թ.</t>
    </r>
  </si>
  <si>
    <t>ԱՅԼ ԾԱԽՍԵՐ</t>
  </si>
  <si>
    <t xml:space="preserve"> Ագարակաձորի  միջն. դպրոց</t>
  </si>
  <si>
    <t xml:space="preserve"> Աղավնաձորի  միջն. դպրոց</t>
  </si>
  <si>
    <t xml:space="preserve"> Աղնջաձորի միջն. դպրոց</t>
  </si>
  <si>
    <t xml:space="preserve"> Արենիի միջն. դպրոց</t>
  </si>
  <si>
    <t xml:space="preserve"> Արտաբույնքի  միջն. դպրոց</t>
  </si>
  <si>
    <t xml:space="preserve"> Արփիի  միջն. դպրոց</t>
  </si>
  <si>
    <t xml:space="preserve"> Գետափի  միջն. դպրոց</t>
  </si>
  <si>
    <t xml:space="preserve"> Գլաձորի  միջն. դպրոց</t>
  </si>
  <si>
    <t>Ելփինի միջն. դպրոց</t>
  </si>
  <si>
    <t>Եղեգիսի միջն. դպրոց</t>
  </si>
  <si>
    <t xml:space="preserve">Խաչիկի միջն դպրոց </t>
  </si>
  <si>
    <t xml:space="preserve"> Հորսի   հիմննական դպրոց</t>
  </si>
  <si>
    <t xml:space="preserve"> Մոզրովի  հիմնական դպրոց</t>
  </si>
  <si>
    <t xml:space="preserve"> Սալլի  հիմնական դպրոց</t>
  </si>
  <si>
    <t xml:space="preserve"> Վարդահովիտի հիմնական դպրոց</t>
  </si>
  <si>
    <t xml:space="preserve"> Մալիշկայի  միջն. դպրոց</t>
  </si>
  <si>
    <t xml:space="preserve"> Մալիշկայի   միջն. դպրոց</t>
  </si>
  <si>
    <t xml:space="preserve"> Շատինի  միջն. դպրոց</t>
  </si>
  <si>
    <t xml:space="preserve"> Չիվայի  միջն. դպրոց</t>
  </si>
  <si>
    <t xml:space="preserve"> Ռինդի  միջն. դպրոց</t>
  </si>
  <si>
    <t xml:space="preserve"> Վերնաշենի  միջն. դպրոց</t>
  </si>
  <si>
    <t xml:space="preserve"> Քարագլխի միջն. դպրոց</t>
  </si>
  <si>
    <t xml:space="preserve"> Վայքի   հիմնական դպրոց</t>
  </si>
  <si>
    <t xml:space="preserve"> Զեդեայի  հիմնական դրրոց</t>
  </si>
  <si>
    <t xml:space="preserve"> Սարավանի  հիմնական դպրոց</t>
  </si>
  <si>
    <t xml:space="preserve"> Սերսի  հիմնական դպրոց</t>
  </si>
  <si>
    <t xml:space="preserve"> Ազատեկի  միջն. դպրոց</t>
  </si>
  <si>
    <t xml:space="preserve"> Արինի  միջն. դպրոց</t>
  </si>
  <si>
    <t xml:space="preserve"> Արտավանի միջն. դպրոց</t>
  </si>
  <si>
    <t xml:space="preserve"> Բարձրունու միջն. դպրոց</t>
  </si>
  <si>
    <t xml:space="preserve"> Գոմքի միջն. դպրոց</t>
  </si>
  <si>
    <t xml:space="preserve"> Զառիթափի  միջն. դպրոց</t>
  </si>
  <si>
    <t xml:space="preserve"> Խնձորուտի  միջն. դպրոց</t>
  </si>
  <si>
    <t xml:space="preserve"> Կարմրաշենի  միջն. դպրոց</t>
  </si>
  <si>
    <t xml:space="preserve"> Հեր-հերի միջն. դպրոց</t>
  </si>
  <si>
    <t xml:space="preserve"> Մարտիրոսի  միջն. դպրոց</t>
  </si>
  <si>
    <t xml:space="preserve"> Ջերմուկի   թիվ  3 միջն. դպրոց</t>
  </si>
  <si>
    <t xml:space="preserve"> Գնդևազի միջն. դպրոց</t>
  </si>
  <si>
    <t xml:space="preserve"> Եղեգնաձորի Երկրագիտական  թանգարան</t>
  </si>
  <si>
    <t xml:space="preserve"> Եղեգնաձորի Մշակույթի տուն</t>
  </si>
  <si>
    <t xml:space="preserve"> Եղեգնաձորի Երաժշտական դպրոց </t>
  </si>
  <si>
    <t xml:space="preserve"> Ջերմուկի   թիվ  1 հիմնական. դպրոց</t>
  </si>
  <si>
    <t xml:space="preserve"> Եղեգնաձորի   թիվ 1 հիմնական դպրոց</t>
  </si>
  <si>
    <t xml:space="preserve"> Եղեգնաձորի   թիվ 2 հիմնական դպրոց</t>
  </si>
  <si>
    <t>Մնացորդ01.01.2017թ դրությամբ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</si>
</sst>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"/>
    <numFmt numFmtId="184" formatCode="0.00000"/>
    <numFmt numFmtId="185" formatCode="0.0000"/>
  </numFmts>
  <fonts count="6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u val="single"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sz val="13"/>
      <name val="GHEA Grapalat"/>
      <family val="3"/>
    </font>
    <font>
      <i/>
      <sz val="9"/>
      <name val="GHEA Grapalat"/>
      <family val="3"/>
    </font>
    <font>
      <sz val="10"/>
      <name val="Arial Armenian"/>
      <family val="2"/>
    </font>
    <font>
      <sz val="10.5"/>
      <color indexed="8"/>
      <name val="GHEA Grapalat"/>
      <family val="3"/>
    </font>
    <font>
      <sz val="10.5"/>
      <name val="GHEA Grapalat"/>
      <family val="3"/>
    </font>
    <font>
      <sz val="7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sz val="14"/>
      <color indexed="10"/>
      <name val="GHEA Grapalat"/>
      <family val="3"/>
    </font>
    <font>
      <sz val="13"/>
      <color indexed="10"/>
      <name val="GHEA Grapalat"/>
      <family val="3"/>
    </font>
    <font>
      <i/>
      <sz val="10"/>
      <color indexed="10"/>
      <name val="GHEA Grapalat"/>
      <family val="3"/>
    </font>
    <font>
      <sz val="10"/>
      <color indexed="6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  <font>
      <sz val="14"/>
      <color rgb="FFFF0000"/>
      <name val="GHEA Grapalat"/>
      <family val="3"/>
    </font>
    <font>
      <sz val="13"/>
      <color rgb="FFFF0000"/>
      <name val="GHEA Grapalat"/>
      <family val="3"/>
    </font>
    <font>
      <i/>
      <sz val="10"/>
      <color rgb="FFFF0000"/>
      <name val="GHEA Grapalat"/>
      <family val="3"/>
    </font>
    <font>
      <sz val="10"/>
      <color rgb="FFC0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6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64" fillId="0" borderId="0" xfId="0" applyFont="1" applyAlignment="1">
      <alignment/>
    </xf>
    <xf numFmtId="0" fontId="17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11" fillId="33" borderId="0" xfId="0" applyFont="1" applyFill="1" applyAlignment="1">
      <alignment horizontal="left" vertical="center"/>
    </xf>
    <xf numFmtId="0" fontId="62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9" fillId="0" borderId="10" xfId="33" applyNumberFormat="1" applyFont="1" applyBorder="1" applyAlignment="1">
      <alignment horizontal="right" vertical="center"/>
      <protection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29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0" fontId="20" fillId="0" borderId="0" xfId="0" applyFont="1" applyAlignment="1">
      <alignment vertical="top"/>
    </xf>
    <xf numFmtId="0" fontId="66" fillId="0" borderId="0" xfId="0" applyFont="1" applyAlignment="1">
      <alignment/>
    </xf>
    <xf numFmtId="172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1" fillId="0" borderId="32" xfId="0" applyFont="1" applyBorder="1" applyAlignment="1">
      <alignment/>
    </xf>
    <xf numFmtId="0" fontId="21" fillId="35" borderId="0" xfId="0" applyFont="1" applyFill="1" applyBorder="1" applyAlignment="1">
      <alignment vertical="top"/>
    </xf>
    <xf numFmtId="0" fontId="18" fillId="33" borderId="10" xfId="0" applyFont="1" applyFill="1" applyBorder="1" applyAlignment="1">
      <alignment horizontal="right" vertical="center" wrapText="1"/>
    </xf>
    <xf numFmtId="172" fontId="21" fillId="0" borderId="16" xfId="0" applyNumberFormat="1" applyFont="1" applyBorder="1" applyAlignment="1">
      <alignment vertical="top"/>
    </xf>
    <xf numFmtId="172" fontId="5" fillId="35" borderId="33" xfId="0" applyNumberFormat="1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18" fillId="33" borderId="27" xfId="0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horizontal="center" vertical="center" wrapText="1"/>
    </xf>
    <xf numFmtId="172" fontId="1" fillId="35" borderId="0" xfId="0" applyNumberFormat="1" applyFont="1" applyFill="1" applyAlignment="1">
      <alignment/>
    </xf>
    <xf numFmtId="0" fontId="66" fillId="0" borderId="0" xfId="0" applyFont="1" applyAlignment="1">
      <alignment/>
    </xf>
    <xf numFmtId="172" fontId="1" fillId="35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72" fontId="19" fillId="33" borderId="37" xfId="0" applyNumberFormat="1" applyFont="1" applyFill="1" applyBorder="1" applyAlignment="1">
      <alignment vertical="center"/>
    </xf>
    <xf numFmtId="172" fontId="19" fillId="33" borderId="38" xfId="0" applyNumberFormat="1" applyFont="1" applyFill="1" applyBorder="1" applyAlignment="1">
      <alignment horizontal="center" vertical="center" wrapText="1"/>
    </xf>
    <xf numFmtId="172" fontId="19" fillId="33" borderId="38" xfId="0" applyNumberFormat="1" applyFont="1" applyFill="1" applyBorder="1" applyAlignment="1">
      <alignment horizontal="right" vertical="center" wrapText="1"/>
    </xf>
    <xf numFmtId="0" fontId="1" fillId="33" borderId="39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0" xfId="0" applyFont="1" applyBorder="1" applyAlignment="1">
      <alignment/>
    </xf>
    <xf numFmtId="172" fontId="1" fillId="33" borderId="26" xfId="0" applyNumberFormat="1" applyFont="1" applyFill="1" applyBorder="1" applyAlignment="1">
      <alignment vertical="center" wrapText="1"/>
    </xf>
    <xf numFmtId="0" fontId="1" fillId="33" borderId="33" xfId="0" applyFont="1" applyFill="1" applyBorder="1" applyAlignment="1">
      <alignment vertical="center" wrapText="1"/>
    </xf>
    <xf numFmtId="0" fontId="1" fillId="0" borderId="41" xfId="0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" fillId="0" borderId="24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4" fillId="33" borderId="4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6" fillId="33" borderId="3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33" borderId="42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8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52" xfId="0" applyBorder="1" applyAlignment="1">
      <alignment/>
    </xf>
    <xf numFmtId="172" fontId="1" fillId="35" borderId="33" xfId="0" applyNumberFormat="1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3" borderId="56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vertical="center" wrapText="1"/>
    </xf>
    <xf numFmtId="172" fontId="1" fillId="33" borderId="3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/>
    </xf>
    <xf numFmtId="44" fontId="1" fillId="0" borderId="16" xfId="44" applyFont="1" applyBorder="1" applyAlignment="1">
      <alignment horizontal="center" wrapText="1"/>
    </xf>
    <xf numFmtId="44" fontId="1" fillId="0" borderId="12" xfId="44" applyFont="1" applyBorder="1" applyAlignment="1">
      <alignment horizontal="center" wrapText="1"/>
    </xf>
    <xf numFmtId="44" fontId="1" fillId="0" borderId="25" xfId="44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84"/>
  <sheetViews>
    <sheetView tabSelected="1" zoomScaleSheetLayoutView="70" zoomScalePageLayoutView="0" workbookViewId="0" topLeftCell="AE64">
      <selection activeCell="AN86" sqref="AN86"/>
    </sheetView>
  </sheetViews>
  <sheetFormatPr defaultColWidth="9.140625" defaultRowHeight="12.75"/>
  <cols>
    <col min="1" max="1" width="7.28125" style="1" customWidth="1"/>
    <col min="2" max="2" width="39.421875" style="1" customWidth="1"/>
    <col min="3" max="3" width="10.28125" style="1" customWidth="1"/>
    <col min="4" max="4" width="14.421875" style="1" customWidth="1"/>
    <col min="5" max="5" width="13.28125" style="1" customWidth="1"/>
    <col min="6" max="6" width="12.7109375" style="1" customWidth="1"/>
    <col min="7" max="7" width="11.28125" style="1" customWidth="1"/>
    <col min="8" max="8" width="12.140625" style="12" customWidth="1"/>
    <col min="9" max="9" width="14.140625" style="1" customWidth="1"/>
    <col min="10" max="10" width="9.8515625" style="1" customWidth="1"/>
    <col min="11" max="11" width="10.57421875" style="1" customWidth="1"/>
    <col min="12" max="12" width="9.8515625" style="1" customWidth="1"/>
    <col min="13" max="13" width="11.140625" style="1" customWidth="1"/>
    <col min="14" max="14" width="10.140625" style="1" customWidth="1"/>
    <col min="15" max="15" width="11.28125" style="1" customWidth="1"/>
    <col min="16" max="16" width="12.140625" style="1" customWidth="1"/>
    <col min="17" max="17" width="11.421875" style="1" customWidth="1"/>
    <col min="18" max="18" width="15.00390625" style="1" customWidth="1"/>
    <col min="19" max="19" width="14.28125" style="1" customWidth="1"/>
    <col min="20" max="20" width="11.57421875" style="1" customWidth="1"/>
    <col min="21" max="22" width="13.8515625" style="1" customWidth="1"/>
    <col min="23" max="23" width="13.28125" style="1" customWidth="1"/>
    <col min="24" max="25" width="12.7109375" style="1" customWidth="1"/>
    <col min="26" max="26" width="12.8515625" style="1" customWidth="1"/>
    <col min="27" max="27" width="14.00390625" style="1" customWidth="1"/>
    <col min="28" max="28" width="10.7109375" style="1" customWidth="1"/>
    <col min="29" max="29" width="12.421875" style="1" customWidth="1"/>
    <col min="30" max="30" width="14.140625" style="1" customWidth="1"/>
    <col min="31" max="31" width="11.421875" style="1" customWidth="1"/>
    <col min="32" max="32" width="10.7109375" style="1" customWidth="1"/>
    <col min="33" max="33" width="11.140625" style="1" customWidth="1"/>
    <col min="34" max="34" width="12.421875" style="1" customWidth="1"/>
    <col min="35" max="35" width="10.57421875" style="1" customWidth="1"/>
    <col min="36" max="36" width="12.57421875" style="1" customWidth="1"/>
    <col min="37" max="16384" width="9.140625" style="1" customWidth="1"/>
  </cols>
  <sheetData>
    <row r="1" ht="13.5">
      <c r="L1" s="3" t="s">
        <v>11</v>
      </c>
    </row>
    <row r="2" ht="13.5">
      <c r="L2" s="3" t="s">
        <v>12</v>
      </c>
    </row>
    <row r="3" ht="13.5">
      <c r="L3" s="3" t="s">
        <v>5</v>
      </c>
    </row>
    <row r="4" ht="13.5">
      <c r="L4" s="3" t="s">
        <v>6</v>
      </c>
    </row>
    <row r="5" spans="12:25" ht="13.5">
      <c r="L5" s="3" t="s">
        <v>7</v>
      </c>
      <c r="M5" s="3"/>
      <c r="N5" s="3"/>
      <c r="P5" s="3"/>
      <c r="Q5" s="3"/>
      <c r="S5" s="3"/>
      <c r="T5" s="3"/>
      <c r="U5" s="3"/>
      <c r="X5" s="3"/>
      <c r="Y5" s="3"/>
    </row>
    <row r="7" spans="2:18" ht="30" customHeight="1">
      <c r="B7" s="13"/>
      <c r="C7" s="14" t="s">
        <v>13</v>
      </c>
      <c r="D7" s="15"/>
      <c r="E7" s="15"/>
      <c r="F7" s="15"/>
      <c r="G7" s="15"/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6.25" customHeight="1">
      <c r="A8" s="17" t="s">
        <v>14</v>
      </c>
      <c r="B8" s="17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18"/>
      <c r="O8" s="18"/>
      <c r="P8" s="20"/>
      <c r="Q8" s="20"/>
      <c r="R8" s="20"/>
    </row>
    <row r="9" spans="1:18" ht="18" customHeight="1">
      <c r="A9" s="17"/>
      <c r="B9" s="17" t="s">
        <v>15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N9" s="18"/>
      <c r="O9" s="18"/>
      <c r="P9" s="20"/>
      <c r="Q9" s="20"/>
      <c r="R9" s="20"/>
    </row>
    <row r="10" spans="2:21" ht="21" customHeight="1">
      <c r="B10" s="17" t="s">
        <v>16</v>
      </c>
      <c r="C10" s="17"/>
      <c r="D10" s="17"/>
      <c r="E10" s="17"/>
      <c r="F10" s="17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6" ht="16.5" customHeight="1">
      <c r="A11"/>
      <c r="B11" s="8" t="s">
        <v>47</v>
      </c>
      <c r="C11" s="6"/>
      <c r="D11" s="6"/>
      <c r="E11" s="6"/>
      <c r="F11" s="6"/>
    </row>
    <row r="12" spans="1:18" ht="20.25" customHeight="1">
      <c r="A12" s="18"/>
      <c r="B12" s="18"/>
      <c r="C12" s="22"/>
      <c r="D12" s="18"/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20"/>
      <c r="Q12" s="20"/>
      <c r="R12" s="20"/>
    </row>
    <row r="13" spans="1:18" ht="15" customHeight="1">
      <c r="A13" s="5" t="s">
        <v>17</v>
      </c>
      <c r="B13" s="22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 customHeight="1">
      <c r="A14" s="24" t="s">
        <v>9</v>
      </c>
      <c r="B14" s="11"/>
      <c r="C14" s="11"/>
      <c r="D14" s="11"/>
      <c r="E14" s="11"/>
      <c r="F14" s="11"/>
      <c r="G14" s="11"/>
      <c r="H14" s="25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3" ht="24.75" customHeight="1">
      <c r="A15" s="7" t="s">
        <v>18</v>
      </c>
      <c r="B15" s="11"/>
      <c r="C15" s="11"/>
    </row>
    <row r="16" spans="1:11" ht="18.75" customHeight="1" thickBot="1">
      <c r="A16" s="7"/>
      <c r="B16" s="11"/>
      <c r="C16" s="11"/>
      <c r="I16" s="26"/>
      <c r="K16" s="26"/>
    </row>
    <row r="17" spans="1:37" ht="34.5" customHeight="1" thickBot="1">
      <c r="A17" s="118" t="s">
        <v>19</v>
      </c>
      <c r="B17" s="121" t="s">
        <v>20</v>
      </c>
      <c r="C17" s="124" t="s">
        <v>21</v>
      </c>
      <c r="D17" s="125" t="s">
        <v>22</v>
      </c>
      <c r="E17" s="109"/>
      <c r="F17" s="110"/>
      <c r="G17" s="127" t="s">
        <v>23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28"/>
      <c r="V17" s="108" t="s">
        <v>24</v>
      </c>
      <c r="W17" s="109"/>
      <c r="X17" s="110"/>
      <c r="Y17" s="127" t="s">
        <v>23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41" t="s">
        <v>95</v>
      </c>
    </row>
    <row r="18" spans="1:37" ht="70.5" customHeight="1" thickBot="1">
      <c r="A18" s="119"/>
      <c r="B18" s="122"/>
      <c r="C18" s="119"/>
      <c r="D18" s="126"/>
      <c r="E18" s="111"/>
      <c r="F18" s="112"/>
      <c r="G18" s="113" t="s">
        <v>25</v>
      </c>
      <c r="H18" s="114"/>
      <c r="I18" s="115"/>
      <c r="J18" s="113" t="s">
        <v>26</v>
      </c>
      <c r="K18" s="114"/>
      <c r="L18" s="115"/>
      <c r="M18" s="113" t="s">
        <v>0</v>
      </c>
      <c r="N18" s="116"/>
      <c r="O18" s="117"/>
      <c r="P18" s="113" t="s">
        <v>1</v>
      </c>
      <c r="Q18" s="116"/>
      <c r="R18" s="117"/>
      <c r="S18" s="113" t="s">
        <v>2</v>
      </c>
      <c r="T18" s="116"/>
      <c r="U18" s="117"/>
      <c r="V18" s="111"/>
      <c r="W18" s="111"/>
      <c r="X18" s="112"/>
      <c r="Y18" s="131" t="s">
        <v>41</v>
      </c>
      <c r="Z18" s="132"/>
      <c r="AA18" s="133"/>
      <c r="AB18" s="131" t="s">
        <v>4</v>
      </c>
      <c r="AC18" s="132"/>
      <c r="AD18" s="133"/>
      <c r="AE18" s="131" t="s">
        <v>3</v>
      </c>
      <c r="AF18" s="132"/>
      <c r="AG18" s="133"/>
      <c r="AH18" s="131" t="s">
        <v>50</v>
      </c>
      <c r="AI18" s="132"/>
      <c r="AJ18" s="132"/>
      <c r="AK18" s="142"/>
    </row>
    <row r="19" spans="1:129" ht="50.25" customHeight="1" thickBot="1">
      <c r="A19" s="120"/>
      <c r="B19" s="123"/>
      <c r="C19" s="120"/>
      <c r="D19" s="27" t="s">
        <v>27</v>
      </c>
      <c r="E19" s="28" t="s">
        <v>28</v>
      </c>
      <c r="F19" s="29" t="s">
        <v>29</v>
      </c>
      <c r="G19" s="27" t="s">
        <v>27</v>
      </c>
      <c r="H19" s="28" t="s">
        <v>28</v>
      </c>
      <c r="I19" s="29" t="s">
        <v>29</v>
      </c>
      <c r="J19" s="27" t="s">
        <v>27</v>
      </c>
      <c r="K19" s="28" t="s">
        <v>28</v>
      </c>
      <c r="L19" s="29" t="s">
        <v>29</v>
      </c>
      <c r="M19" s="27" t="s">
        <v>27</v>
      </c>
      <c r="N19" s="28" t="s">
        <v>28</v>
      </c>
      <c r="O19" s="29" t="s">
        <v>29</v>
      </c>
      <c r="P19" s="27" t="s">
        <v>27</v>
      </c>
      <c r="Q19" s="28" t="s">
        <v>28</v>
      </c>
      <c r="R19" s="29" t="s">
        <v>29</v>
      </c>
      <c r="S19" s="27" t="s">
        <v>27</v>
      </c>
      <c r="T19" s="28" t="s">
        <v>28</v>
      </c>
      <c r="U19" s="30" t="s">
        <v>29</v>
      </c>
      <c r="V19" s="27" t="s">
        <v>27</v>
      </c>
      <c r="W19" s="28" t="s">
        <v>28</v>
      </c>
      <c r="X19" s="29" t="s">
        <v>29</v>
      </c>
      <c r="Y19" s="31" t="s">
        <v>27</v>
      </c>
      <c r="Z19" s="32" t="s">
        <v>28</v>
      </c>
      <c r="AA19" s="33" t="s">
        <v>29</v>
      </c>
      <c r="AB19" s="31" t="s">
        <v>27</v>
      </c>
      <c r="AC19" s="32" t="s">
        <v>28</v>
      </c>
      <c r="AD19" s="33" t="s">
        <v>29</v>
      </c>
      <c r="AE19" s="31" t="s">
        <v>27</v>
      </c>
      <c r="AF19" s="32" t="s">
        <v>28</v>
      </c>
      <c r="AG19" s="33" t="s">
        <v>29</v>
      </c>
      <c r="AH19" s="86" t="s">
        <v>27</v>
      </c>
      <c r="AI19" s="87" t="s">
        <v>28</v>
      </c>
      <c r="AJ19" s="137" t="s">
        <v>29</v>
      </c>
      <c r="AK19" s="143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</row>
    <row r="20" spans="1:129" ht="14.25" thickBot="1">
      <c r="A20" s="103">
        <v>1</v>
      </c>
      <c r="B20" s="34">
        <v>2</v>
      </c>
      <c r="C20" s="81">
        <v>3</v>
      </c>
      <c r="D20" s="46"/>
      <c r="E20" s="36">
        <v>5</v>
      </c>
      <c r="F20" s="37">
        <v>6</v>
      </c>
      <c r="G20" s="38">
        <v>7</v>
      </c>
      <c r="H20" s="40">
        <v>8</v>
      </c>
      <c r="I20" s="39">
        <v>9</v>
      </c>
      <c r="J20" s="38">
        <v>10</v>
      </c>
      <c r="K20" s="40">
        <v>11</v>
      </c>
      <c r="L20" s="41">
        <v>12</v>
      </c>
      <c r="M20" s="35">
        <v>13</v>
      </c>
      <c r="N20" s="36">
        <v>14</v>
      </c>
      <c r="O20" s="42">
        <v>15</v>
      </c>
      <c r="P20" s="38">
        <v>16</v>
      </c>
      <c r="Q20" s="40">
        <v>17</v>
      </c>
      <c r="R20" s="39">
        <v>18</v>
      </c>
      <c r="S20" s="35">
        <v>19</v>
      </c>
      <c r="T20" s="36">
        <v>20</v>
      </c>
      <c r="U20" s="42">
        <v>21</v>
      </c>
      <c r="V20" s="43">
        <v>22</v>
      </c>
      <c r="W20" s="40">
        <v>23</v>
      </c>
      <c r="X20" s="39">
        <v>24</v>
      </c>
      <c r="Y20" s="35">
        <v>25</v>
      </c>
      <c r="Z20" s="36">
        <v>26</v>
      </c>
      <c r="AA20" s="42">
        <v>27</v>
      </c>
      <c r="AB20" s="38">
        <v>28</v>
      </c>
      <c r="AC20" s="40">
        <v>29</v>
      </c>
      <c r="AD20" s="41">
        <v>30</v>
      </c>
      <c r="AE20" s="35">
        <v>31</v>
      </c>
      <c r="AF20" s="36">
        <v>32</v>
      </c>
      <c r="AG20" s="37">
        <v>33</v>
      </c>
      <c r="AH20" s="38">
        <v>34</v>
      </c>
      <c r="AI20" s="40">
        <v>35</v>
      </c>
      <c r="AJ20" s="41">
        <v>36</v>
      </c>
      <c r="AK20" s="2" t="s">
        <v>10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</row>
    <row r="21" spans="1:205" ht="25.5" customHeight="1">
      <c r="A21" s="99">
        <v>1</v>
      </c>
      <c r="B21" s="44" t="s">
        <v>93</v>
      </c>
      <c r="C21" s="45">
        <v>11438.9</v>
      </c>
      <c r="D21" s="80">
        <f aca="true" t="shared" si="0" ref="D21:D43">G21+J21+M21+P21+S21</f>
        <v>78791.40000000001</v>
      </c>
      <c r="E21" s="46">
        <f aca="true" t="shared" si="1" ref="E21:E43">H21+K21+N21+Q21+T21</f>
        <v>79235.50000000001</v>
      </c>
      <c r="F21" s="76">
        <f>D21-E21</f>
        <v>-444.1000000000058</v>
      </c>
      <c r="G21" s="45">
        <v>0</v>
      </c>
      <c r="H21" s="45">
        <v>0</v>
      </c>
      <c r="I21" s="45">
        <f>H21-G21</f>
        <v>0</v>
      </c>
      <c r="J21" s="45">
        <v>0</v>
      </c>
      <c r="K21" s="45">
        <v>0</v>
      </c>
      <c r="L21" s="45">
        <f>K21-J21</f>
        <v>0</v>
      </c>
      <c r="M21" s="10">
        <v>1118.1</v>
      </c>
      <c r="N21" s="10">
        <v>1118.1</v>
      </c>
      <c r="O21" s="45">
        <f>M21-N21</f>
        <v>0</v>
      </c>
      <c r="P21" s="45">
        <v>77673.3</v>
      </c>
      <c r="Q21" s="45">
        <v>77673.3</v>
      </c>
      <c r="R21" s="45">
        <f>P21-Q21</f>
        <v>0</v>
      </c>
      <c r="S21" s="45">
        <v>0</v>
      </c>
      <c r="T21" s="45">
        <v>444.1</v>
      </c>
      <c r="U21" s="45">
        <f>S21-T21</f>
        <v>-444.1</v>
      </c>
      <c r="V21" s="45">
        <f>Y21+AB21+AE21+AH21</f>
        <v>90230.29999999999</v>
      </c>
      <c r="W21" s="45">
        <f>Z21+AC21+AF21+AI21</f>
        <v>83444</v>
      </c>
      <c r="X21" s="45">
        <f>V21-W21</f>
        <v>6786.299999999988</v>
      </c>
      <c r="Y21" s="49">
        <v>70959.9</v>
      </c>
      <c r="Z21" s="45">
        <v>71040.3</v>
      </c>
      <c r="AA21" s="45">
        <f>Y21-Z21</f>
        <v>-80.40000000000873</v>
      </c>
      <c r="AB21" s="50">
        <v>19270.4</v>
      </c>
      <c r="AC21" s="45">
        <v>12403.7</v>
      </c>
      <c r="AD21" s="45">
        <f>AB21-AC21</f>
        <v>6866.700000000001</v>
      </c>
      <c r="AE21" s="50">
        <v>0</v>
      </c>
      <c r="AF21" s="45">
        <v>0</v>
      </c>
      <c r="AG21" s="45">
        <f>AE21-AF21</f>
        <v>0</v>
      </c>
      <c r="AH21" s="45">
        <v>0</v>
      </c>
      <c r="AI21" s="45">
        <v>0</v>
      </c>
      <c r="AJ21" s="138">
        <f>AH21-AI21</f>
        <v>0</v>
      </c>
      <c r="AK21" s="2">
        <f>C21+E21-W21</f>
        <v>7230.400000000009</v>
      </c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</row>
    <row r="22" spans="1:205" ht="21.75" customHeight="1">
      <c r="A22" s="104">
        <v>2</v>
      </c>
      <c r="B22" s="44" t="s">
        <v>94</v>
      </c>
      <c r="C22" s="51">
        <v>5590.7</v>
      </c>
      <c r="D22" s="80">
        <f t="shared" si="0"/>
        <v>111164.8</v>
      </c>
      <c r="E22" s="46">
        <f t="shared" si="1"/>
        <v>111968.40000000001</v>
      </c>
      <c r="F22" s="76">
        <f aca="true" t="shared" si="2" ref="F22:F75">D22-E22</f>
        <v>-803.6000000000058</v>
      </c>
      <c r="G22" s="51">
        <v>0</v>
      </c>
      <c r="H22" s="51">
        <v>0</v>
      </c>
      <c r="I22" s="51">
        <f>H22-G22</f>
        <v>0</v>
      </c>
      <c r="J22" s="51">
        <v>0</v>
      </c>
      <c r="K22" s="51">
        <v>0</v>
      </c>
      <c r="L22" s="45">
        <f>K22-J22</f>
        <v>0</v>
      </c>
      <c r="M22" s="51">
        <v>644</v>
      </c>
      <c r="N22" s="51">
        <v>644</v>
      </c>
      <c r="O22" s="45">
        <f aca="true" t="shared" si="3" ref="O22:O75">M22-N22</f>
        <v>0</v>
      </c>
      <c r="P22" s="51">
        <v>110502.8</v>
      </c>
      <c r="Q22" s="51">
        <v>110502.8</v>
      </c>
      <c r="R22" s="45">
        <f aca="true" t="shared" si="4" ref="R22:R75">P22-Q22</f>
        <v>0</v>
      </c>
      <c r="S22" s="51">
        <v>18</v>
      </c>
      <c r="T22" s="51">
        <v>821.6</v>
      </c>
      <c r="U22" s="45">
        <f aca="true" t="shared" si="5" ref="U22:U75">S22-T22</f>
        <v>-803.6</v>
      </c>
      <c r="V22" s="45">
        <f>Y22+AB22+AE22+AH22</f>
        <v>116755.5</v>
      </c>
      <c r="W22" s="45">
        <f>Z22+AC22+AF22+AI22</f>
        <v>108451.59999999999</v>
      </c>
      <c r="X22" s="45">
        <f aca="true" t="shared" si="6" ref="X22:X75">V22-W22</f>
        <v>8303.900000000009</v>
      </c>
      <c r="Y22" s="51">
        <v>91336.3</v>
      </c>
      <c r="Z22" s="51">
        <v>88335.9</v>
      </c>
      <c r="AA22" s="45">
        <f aca="true" t="shared" si="7" ref="AA22:AA75">Y22-Z22</f>
        <v>3000.4000000000087</v>
      </c>
      <c r="AB22" s="51">
        <v>25419.2</v>
      </c>
      <c r="AC22" s="51">
        <v>20115.7</v>
      </c>
      <c r="AD22" s="45">
        <f aca="true" t="shared" si="8" ref="AD22:AD75">AB22-AC22</f>
        <v>5303.5</v>
      </c>
      <c r="AE22" s="51">
        <v>0</v>
      </c>
      <c r="AF22" s="51">
        <v>0</v>
      </c>
      <c r="AG22" s="45">
        <f aca="true" t="shared" si="9" ref="AG22:AG75">AE22-AF22</f>
        <v>0</v>
      </c>
      <c r="AH22" s="51">
        <v>0</v>
      </c>
      <c r="AI22" s="51">
        <v>0</v>
      </c>
      <c r="AJ22" s="138">
        <f aca="true" t="shared" si="10" ref="AJ22:AJ75">AH22-AI22</f>
        <v>0</v>
      </c>
      <c r="AK22" s="2">
        <f>C22+E22-W22</f>
        <v>9107.500000000015</v>
      </c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</row>
    <row r="23" spans="1:37" s="70" customFormat="1" ht="19.5" customHeight="1" thickBot="1">
      <c r="A23" s="99">
        <v>3</v>
      </c>
      <c r="B23" s="44" t="s">
        <v>51</v>
      </c>
      <c r="C23" s="51">
        <v>1037.9</v>
      </c>
      <c r="D23" s="80">
        <f t="shared" si="0"/>
        <v>36368.1</v>
      </c>
      <c r="E23" s="46">
        <f t="shared" si="1"/>
        <v>36368.1</v>
      </c>
      <c r="F23" s="76">
        <f t="shared" si="2"/>
        <v>0</v>
      </c>
      <c r="G23" s="45">
        <v>0</v>
      </c>
      <c r="H23" s="45">
        <v>0</v>
      </c>
      <c r="I23" s="45">
        <f aca="true" t="shared" si="11" ref="I23:I57">H23-G23</f>
        <v>0</v>
      </c>
      <c r="J23" s="45">
        <v>0</v>
      </c>
      <c r="K23" s="45">
        <v>0</v>
      </c>
      <c r="L23" s="45">
        <f aca="true" t="shared" si="12" ref="L23:L57">K23-J23</f>
        <v>0</v>
      </c>
      <c r="M23" s="2">
        <v>0</v>
      </c>
      <c r="N23" s="2">
        <v>0</v>
      </c>
      <c r="O23" s="45">
        <f t="shared" si="3"/>
        <v>0</v>
      </c>
      <c r="P23" s="2">
        <v>36368.1</v>
      </c>
      <c r="Q23" s="2">
        <v>36368.1</v>
      </c>
      <c r="R23" s="45">
        <f t="shared" si="4"/>
        <v>0</v>
      </c>
      <c r="S23" s="45">
        <v>0</v>
      </c>
      <c r="T23" s="45">
        <v>0</v>
      </c>
      <c r="U23" s="45">
        <f t="shared" si="5"/>
        <v>0</v>
      </c>
      <c r="V23" s="45">
        <f aca="true" t="shared" si="13" ref="V23:W25">Y23+AB23+AE23+AH23</f>
        <v>37406</v>
      </c>
      <c r="W23" s="45">
        <f t="shared" si="13"/>
        <v>36504.3</v>
      </c>
      <c r="X23" s="45">
        <f t="shared" si="6"/>
        <v>901.6999999999971</v>
      </c>
      <c r="Y23" s="2">
        <v>33504.3</v>
      </c>
      <c r="Z23" s="48">
        <v>32833.9</v>
      </c>
      <c r="AA23" s="45">
        <f t="shared" si="7"/>
        <v>670.4000000000015</v>
      </c>
      <c r="AB23" s="55">
        <v>3901.7</v>
      </c>
      <c r="AC23" s="48">
        <v>3670.4</v>
      </c>
      <c r="AD23" s="45">
        <f t="shared" si="8"/>
        <v>231.29999999999973</v>
      </c>
      <c r="AE23" s="50">
        <v>0</v>
      </c>
      <c r="AF23" s="45">
        <v>0</v>
      </c>
      <c r="AG23" s="45">
        <f t="shared" si="9"/>
        <v>0</v>
      </c>
      <c r="AH23" s="45">
        <v>0</v>
      </c>
      <c r="AI23" s="45">
        <v>0</v>
      </c>
      <c r="AJ23" s="138">
        <f t="shared" si="10"/>
        <v>0</v>
      </c>
      <c r="AK23" s="2">
        <f aca="true" t="shared" si="14" ref="AK23:AK67">C23+E23-W23</f>
        <v>901.6999999999971</v>
      </c>
    </row>
    <row r="24" spans="1:38" s="12" customFormat="1" ht="21.75" customHeight="1" thickBot="1">
      <c r="A24" s="104">
        <v>4</v>
      </c>
      <c r="B24" s="101" t="s">
        <v>52</v>
      </c>
      <c r="C24" s="56">
        <v>1545.6</v>
      </c>
      <c r="D24" s="80">
        <f t="shared" si="0"/>
        <v>49455.2</v>
      </c>
      <c r="E24" s="46">
        <f t="shared" si="1"/>
        <v>49542.799999999996</v>
      </c>
      <c r="F24" s="76">
        <f t="shared" si="2"/>
        <v>-87.59999999999854</v>
      </c>
      <c r="G24" s="45">
        <v>0</v>
      </c>
      <c r="H24" s="45">
        <v>0</v>
      </c>
      <c r="I24" s="45">
        <f t="shared" si="11"/>
        <v>0</v>
      </c>
      <c r="J24" s="45">
        <v>0</v>
      </c>
      <c r="K24" s="45">
        <v>0</v>
      </c>
      <c r="L24" s="45">
        <f t="shared" si="12"/>
        <v>0</v>
      </c>
      <c r="M24" s="54">
        <v>119.6</v>
      </c>
      <c r="N24" s="54">
        <v>119.6</v>
      </c>
      <c r="O24" s="45">
        <f t="shared" si="3"/>
        <v>0</v>
      </c>
      <c r="P24" s="54">
        <v>49335.6</v>
      </c>
      <c r="Q24" s="48">
        <v>49335.6</v>
      </c>
      <c r="R24" s="45">
        <f t="shared" si="4"/>
        <v>0</v>
      </c>
      <c r="S24" s="45">
        <v>0</v>
      </c>
      <c r="T24" s="45">
        <v>87.6</v>
      </c>
      <c r="U24" s="45">
        <f t="shared" si="5"/>
        <v>-87.6</v>
      </c>
      <c r="V24" s="45">
        <f t="shared" si="13"/>
        <v>51000.8</v>
      </c>
      <c r="W24" s="45">
        <f t="shared" si="13"/>
        <v>50833.799999999996</v>
      </c>
      <c r="X24" s="45">
        <f t="shared" si="6"/>
        <v>167.00000000000728</v>
      </c>
      <c r="Y24" s="88">
        <v>45607.3</v>
      </c>
      <c r="Z24" s="89">
        <v>45573.1</v>
      </c>
      <c r="AA24" s="45">
        <f t="shared" si="7"/>
        <v>34.200000000004366</v>
      </c>
      <c r="AB24" s="54">
        <v>5393.5</v>
      </c>
      <c r="AC24" s="90">
        <v>5260.7</v>
      </c>
      <c r="AD24" s="45">
        <f t="shared" si="8"/>
        <v>132.80000000000018</v>
      </c>
      <c r="AE24" s="50">
        <v>0</v>
      </c>
      <c r="AF24" s="45">
        <v>0</v>
      </c>
      <c r="AG24" s="45">
        <f t="shared" si="9"/>
        <v>0</v>
      </c>
      <c r="AH24" s="45">
        <v>0</v>
      </c>
      <c r="AI24" s="45">
        <v>0</v>
      </c>
      <c r="AJ24" s="138">
        <f t="shared" si="10"/>
        <v>0</v>
      </c>
      <c r="AK24" s="2">
        <f t="shared" si="14"/>
        <v>254.59999999999854</v>
      </c>
      <c r="AL24" s="25"/>
    </row>
    <row r="25" spans="1:38" s="70" customFormat="1" ht="18.75" customHeight="1">
      <c r="A25" s="99">
        <v>5</v>
      </c>
      <c r="B25" s="101" t="s">
        <v>53</v>
      </c>
      <c r="C25" s="51">
        <v>847.5</v>
      </c>
      <c r="D25" s="80">
        <f t="shared" si="0"/>
        <v>25875.9</v>
      </c>
      <c r="E25" s="46">
        <f t="shared" si="1"/>
        <v>25933.100000000002</v>
      </c>
      <c r="F25" s="76">
        <f t="shared" si="2"/>
        <v>-57.20000000000073</v>
      </c>
      <c r="G25" s="45">
        <v>0</v>
      </c>
      <c r="H25" s="45">
        <v>0</v>
      </c>
      <c r="I25" s="45">
        <f t="shared" si="11"/>
        <v>0</v>
      </c>
      <c r="J25" s="45">
        <v>0</v>
      </c>
      <c r="K25" s="45">
        <v>0</v>
      </c>
      <c r="L25" s="45">
        <f t="shared" si="12"/>
        <v>0</v>
      </c>
      <c r="M25" s="54">
        <v>0</v>
      </c>
      <c r="N25" s="54">
        <v>0</v>
      </c>
      <c r="O25" s="45">
        <f t="shared" si="3"/>
        <v>0</v>
      </c>
      <c r="P25" s="54">
        <v>25875.9</v>
      </c>
      <c r="Q25" s="48">
        <v>25875.9</v>
      </c>
      <c r="R25" s="45">
        <f t="shared" si="4"/>
        <v>0</v>
      </c>
      <c r="S25" s="54">
        <v>0</v>
      </c>
      <c r="T25" s="48">
        <v>57.2</v>
      </c>
      <c r="U25" s="45">
        <f t="shared" si="5"/>
        <v>-57.2</v>
      </c>
      <c r="V25" s="45">
        <f t="shared" si="13"/>
        <v>26723.4</v>
      </c>
      <c r="W25" s="45">
        <f t="shared" si="13"/>
        <v>26628.699999999997</v>
      </c>
      <c r="X25" s="45">
        <f t="shared" si="6"/>
        <v>94.70000000000437</v>
      </c>
      <c r="Y25" s="2">
        <v>25053</v>
      </c>
      <c r="Z25" s="48">
        <v>25081.1</v>
      </c>
      <c r="AA25" s="45">
        <f t="shared" si="7"/>
        <v>-28.099999999998545</v>
      </c>
      <c r="AB25" s="2">
        <v>1670.4</v>
      </c>
      <c r="AC25" s="48">
        <v>1547.6</v>
      </c>
      <c r="AD25" s="45">
        <f t="shared" si="8"/>
        <v>122.80000000000018</v>
      </c>
      <c r="AE25" s="50">
        <v>0</v>
      </c>
      <c r="AF25" s="45">
        <v>0</v>
      </c>
      <c r="AG25" s="45">
        <f t="shared" si="9"/>
        <v>0</v>
      </c>
      <c r="AH25" s="45">
        <v>0</v>
      </c>
      <c r="AI25" s="45">
        <v>0</v>
      </c>
      <c r="AJ25" s="138">
        <f t="shared" si="10"/>
        <v>0</v>
      </c>
      <c r="AK25" s="2">
        <f t="shared" si="14"/>
        <v>151.9000000000051</v>
      </c>
      <c r="AL25" s="11"/>
    </row>
    <row r="26" spans="1:38" s="12" customFormat="1" ht="23.25" customHeight="1">
      <c r="A26" s="104">
        <v>6</v>
      </c>
      <c r="B26" s="101" t="s">
        <v>54</v>
      </c>
      <c r="C26" s="51">
        <v>1286.7</v>
      </c>
      <c r="D26" s="80">
        <f t="shared" si="0"/>
        <v>57238.8</v>
      </c>
      <c r="E26" s="46">
        <f t="shared" si="1"/>
        <v>57245</v>
      </c>
      <c r="F26" s="76">
        <f t="shared" si="2"/>
        <v>-6.19999999999709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347.5</v>
      </c>
      <c r="N26" s="51">
        <v>347.5</v>
      </c>
      <c r="O26" s="45">
        <f t="shared" si="3"/>
        <v>0</v>
      </c>
      <c r="P26" s="51">
        <v>56891.3</v>
      </c>
      <c r="Q26" s="51">
        <v>56891.3</v>
      </c>
      <c r="R26" s="45">
        <f t="shared" si="4"/>
        <v>0</v>
      </c>
      <c r="S26" s="51">
        <v>0</v>
      </c>
      <c r="T26" s="51">
        <v>6.2</v>
      </c>
      <c r="U26" s="45">
        <f t="shared" si="5"/>
        <v>-6.2</v>
      </c>
      <c r="V26" s="45">
        <f>Y26+AB26+AE26+AH26</f>
        <v>58525.5</v>
      </c>
      <c r="W26" s="45">
        <f>Z26+AC26+AF26+AI26</f>
        <v>56781.100000000006</v>
      </c>
      <c r="X26" s="45">
        <f t="shared" si="6"/>
        <v>1744.3999999999942</v>
      </c>
      <c r="Y26" s="51">
        <v>51224.9</v>
      </c>
      <c r="Z26" s="51">
        <v>50894.8</v>
      </c>
      <c r="AA26" s="45">
        <f t="shared" si="7"/>
        <v>330.09999999999854</v>
      </c>
      <c r="AB26" s="51">
        <v>7300.6</v>
      </c>
      <c r="AC26" s="51">
        <v>5886.3</v>
      </c>
      <c r="AD26" s="45">
        <f t="shared" si="8"/>
        <v>1414.3000000000002</v>
      </c>
      <c r="AE26" s="51">
        <v>0</v>
      </c>
      <c r="AF26" s="51">
        <v>0</v>
      </c>
      <c r="AG26" s="45">
        <f t="shared" si="9"/>
        <v>0</v>
      </c>
      <c r="AH26" s="51">
        <v>0</v>
      </c>
      <c r="AI26" s="51">
        <v>0</v>
      </c>
      <c r="AJ26" s="138">
        <f t="shared" si="10"/>
        <v>0</v>
      </c>
      <c r="AK26" s="2">
        <f t="shared" si="14"/>
        <v>1750.5999999999913</v>
      </c>
      <c r="AL26" s="25"/>
    </row>
    <row r="27" spans="1:38" ht="18.75" customHeight="1">
      <c r="A27" s="104">
        <v>7</v>
      </c>
      <c r="B27" s="102" t="s">
        <v>55</v>
      </c>
      <c r="C27" s="52">
        <v>578.3</v>
      </c>
      <c r="D27" s="80">
        <f t="shared" si="0"/>
        <v>41188.1</v>
      </c>
      <c r="E27" s="46">
        <f t="shared" si="1"/>
        <v>41188.1</v>
      </c>
      <c r="F27" s="76">
        <f t="shared" si="2"/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52">
        <v>0</v>
      </c>
      <c r="N27" s="52">
        <v>0</v>
      </c>
      <c r="O27" s="45">
        <f t="shared" si="3"/>
        <v>0</v>
      </c>
      <c r="P27" s="52">
        <v>41188.1</v>
      </c>
      <c r="Q27" s="52">
        <v>41188.1</v>
      </c>
      <c r="R27" s="45">
        <f t="shared" si="4"/>
        <v>0</v>
      </c>
      <c r="S27" s="52">
        <v>0</v>
      </c>
      <c r="T27" s="52">
        <v>0</v>
      </c>
      <c r="U27" s="45">
        <f t="shared" si="5"/>
        <v>0</v>
      </c>
      <c r="V27" s="45">
        <f>Y27+AB27+AE27+AH27</f>
        <v>41766.4</v>
      </c>
      <c r="W27" s="45">
        <f>Z27+AC27+AF27+AI27</f>
        <v>41495.8</v>
      </c>
      <c r="X27" s="45">
        <f t="shared" si="6"/>
        <v>270.59999999999854</v>
      </c>
      <c r="Y27" s="52">
        <v>37887.1</v>
      </c>
      <c r="Z27" s="52">
        <v>38178.5</v>
      </c>
      <c r="AA27" s="45">
        <f t="shared" si="7"/>
        <v>-291.40000000000146</v>
      </c>
      <c r="AB27" s="52">
        <v>3879.3</v>
      </c>
      <c r="AC27" s="52">
        <v>3317.3</v>
      </c>
      <c r="AD27" s="45">
        <f t="shared" si="8"/>
        <v>562</v>
      </c>
      <c r="AE27" s="50">
        <v>0</v>
      </c>
      <c r="AF27" s="45">
        <v>0</v>
      </c>
      <c r="AG27" s="45">
        <f t="shared" si="9"/>
        <v>0</v>
      </c>
      <c r="AH27" s="45">
        <v>0</v>
      </c>
      <c r="AI27" s="45">
        <v>0</v>
      </c>
      <c r="AJ27" s="138">
        <f t="shared" si="10"/>
        <v>0</v>
      </c>
      <c r="AK27" s="2">
        <f t="shared" si="14"/>
        <v>270.59999999999854</v>
      </c>
      <c r="AL27" s="11"/>
    </row>
    <row r="28" spans="1:38" s="12" customFormat="1" ht="22.5" customHeight="1">
      <c r="A28" s="99">
        <v>8</v>
      </c>
      <c r="B28" s="102" t="s">
        <v>56</v>
      </c>
      <c r="C28" s="52">
        <v>69.6</v>
      </c>
      <c r="D28" s="46">
        <f t="shared" si="0"/>
        <v>40864.7</v>
      </c>
      <c r="E28" s="46">
        <f t="shared" si="1"/>
        <v>40864.7</v>
      </c>
      <c r="F28" s="76">
        <f t="shared" si="2"/>
        <v>0</v>
      </c>
      <c r="G28" s="45">
        <v>0</v>
      </c>
      <c r="H28" s="45">
        <v>0</v>
      </c>
      <c r="I28" s="45">
        <f t="shared" si="11"/>
        <v>0</v>
      </c>
      <c r="J28" s="45">
        <v>0</v>
      </c>
      <c r="K28" s="45">
        <v>0</v>
      </c>
      <c r="L28" s="45">
        <f t="shared" si="12"/>
        <v>0</v>
      </c>
      <c r="M28" s="2">
        <v>119.6</v>
      </c>
      <c r="N28" s="2">
        <v>119.6</v>
      </c>
      <c r="O28" s="45">
        <f t="shared" si="3"/>
        <v>0</v>
      </c>
      <c r="P28" s="2">
        <v>40745.1</v>
      </c>
      <c r="Q28" s="2">
        <v>40745.1</v>
      </c>
      <c r="R28" s="45">
        <f t="shared" si="4"/>
        <v>0</v>
      </c>
      <c r="S28" s="91">
        <v>0</v>
      </c>
      <c r="T28" s="91">
        <v>0</v>
      </c>
      <c r="U28" s="45">
        <f t="shared" si="5"/>
        <v>0</v>
      </c>
      <c r="V28" s="45">
        <f aca="true" t="shared" si="15" ref="V28:W31">Y28+AB28+AE28+AH28</f>
        <v>40934.3</v>
      </c>
      <c r="W28" s="45">
        <f t="shared" si="15"/>
        <v>40934.299999999996</v>
      </c>
      <c r="X28" s="45">
        <f t="shared" si="6"/>
        <v>0</v>
      </c>
      <c r="Y28" s="2">
        <v>37293</v>
      </c>
      <c r="Z28" s="2">
        <v>37286.6</v>
      </c>
      <c r="AA28" s="45">
        <f t="shared" si="7"/>
        <v>6.400000000001455</v>
      </c>
      <c r="AB28" s="54">
        <v>3641.3</v>
      </c>
      <c r="AC28" s="2">
        <v>3647.7</v>
      </c>
      <c r="AD28" s="45">
        <f t="shared" si="8"/>
        <v>-6.399999999999636</v>
      </c>
      <c r="AE28" s="50">
        <v>0</v>
      </c>
      <c r="AF28" s="45">
        <v>0</v>
      </c>
      <c r="AG28" s="45">
        <f t="shared" si="9"/>
        <v>0</v>
      </c>
      <c r="AH28" s="45">
        <v>0</v>
      </c>
      <c r="AI28" s="45">
        <v>0</v>
      </c>
      <c r="AJ28" s="138">
        <f t="shared" si="10"/>
        <v>0</v>
      </c>
      <c r="AK28" s="2">
        <f t="shared" si="14"/>
        <v>0</v>
      </c>
      <c r="AL28" s="25"/>
    </row>
    <row r="29" spans="1:38" s="12" customFormat="1" ht="21" customHeight="1">
      <c r="A29" s="104">
        <v>9</v>
      </c>
      <c r="B29" s="102" t="s">
        <v>57</v>
      </c>
      <c r="C29" s="52">
        <v>673.3</v>
      </c>
      <c r="D29" s="46">
        <f t="shared" si="0"/>
        <v>49250.299999999996</v>
      </c>
      <c r="E29" s="46">
        <f t="shared" si="1"/>
        <v>49256.49999999999</v>
      </c>
      <c r="F29" s="76">
        <f t="shared" si="2"/>
        <v>-6.19999999999709</v>
      </c>
      <c r="G29" s="45">
        <v>0</v>
      </c>
      <c r="H29" s="45">
        <v>0</v>
      </c>
      <c r="I29" s="45">
        <f t="shared" si="11"/>
        <v>0</v>
      </c>
      <c r="J29" s="45">
        <v>0</v>
      </c>
      <c r="K29" s="45">
        <v>0</v>
      </c>
      <c r="L29" s="45">
        <f t="shared" si="12"/>
        <v>0</v>
      </c>
      <c r="M29" s="2">
        <v>239.2</v>
      </c>
      <c r="N29" s="2">
        <v>239.2</v>
      </c>
      <c r="O29" s="45">
        <f t="shared" si="3"/>
        <v>0</v>
      </c>
      <c r="P29" s="2">
        <v>49011.1</v>
      </c>
      <c r="Q29" s="2">
        <v>49011.1</v>
      </c>
      <c r="R29" s="45">
        <f t="shared" si="4"/>
        <v>0</v>
      </c>
      <c r="S29" s="54">
        <v>0</v>
      </c>
      <c r="T29" s="48">
        <v>6.2</v>
      </c>
      <c r="U29" s="45">
        <f t="shared" si="5"/>
        <v>-6.2</v>
      </c>
      <c r="V29" s="45">
        <f t="shared" si="15"/>
        <v>49923.600000000006</v>
      </c>
      <c r="W29" s="45">
        <f t="shared" si="15"/>
        <v>49232.5</v>
      </c>
      <c r="X29" s="45">
        <f t="shared" si="6"/>
        <v>691.1000000000058</v>
      </c>
      <c r="Y29" s="58">
        <v>43489.3</v>
      </c>
      <c r="Z29" s="2">
        <v>43213.6</v>
      </c>
      <c r="AA29" s="45">
        <f t="shared" si="7"/>
        <v>275.70000000000437</v>
      </c>
      <c r="AB29" s="58">
        <v>6434.3</v>
      </c>
      <c r="AC29" s="2">
        <v>6018.9</v>
      </c>
      <c r="AD29" s="45">
        <f t="shared" si="8"/>
        <v>415.40000000000055</v>
      </c>
      <c r="AE29" s="50">
        <v>0</v>
      </c>
      <c r="AF29" s="45">
        <v>0</v>
      </c>
      <c r="AG29" s="45">
        <f t="shared" si="9"/>
        <v>0</v>
      </c>
      <c r="AH29" s="45">
        <v>0</v>
      </c>
      <c r="AI29" s="45">
        <v>0</v>
      </c>
      <c r="AJ29" s="138">
        <f t="shared" si="10"/>
        <v>0</v>
      </c>
      <c r="AK29" s="2">
        <f t="shared" si="14"/>
        <v>697.2999999999956</v>
      </c>
      <c r="AL29" s="25"/>
    </row>
    <row r="30" spans="1:38" s="12" customFormat="1" ht="21.75" customHeight="1">
      <c r="A30" s="99">
        <v>10</v>
      </c>
      <c r="B30" s="102" t="s">
        <v>58</v>
      </c>
      <c r="C30" s="52">
        <v>5235.8</v>
      </c>
      <c r="D30" s="46">
        <f t="shared" si="0"/>
        <v>54994.5</v>
      </c>
      <c r="E30" s="46">
        <f t="shared" si="1"/>
        <v>55003.9</v>
      </c>
      <c r="F30" s="76">
        <f t="shared" si="2"/>
        <v>-9.400000000001455</v>
      </c>
      <c r="G30" s="45">
        <v>0</v>
      </c>
      <c r="H30" s="45">
        <v>0</v>
      </c>
      <c r="I30" s="45">
        <f t="shared" si="11"/>
        <v>0</v>
      </c>
      <c r="J30" s="45">
        <v>0</v>
      </c>
      <c r="K30" s="45">
        <v>0</v>
      </c>
      <c r="L30" s="45">
        <f t="shared" si="12"/>
        <v>0</v>
      </c>
      <c r="M30" s="2">
        <v>0</v>
      </c>
      <c r="N30" s="2">
        <v>0</v>
      </c>
      <c r="O30" s="45">
        <f t="shared" si="3"/>
        <v>0</v>
      </c>
      <c r="P30" s="2">
        <v>54994.5</v>
      </c>
      <c r="Q30" s="2">
        <v>54994.5</v>
      </c>
      <c r="R30" s="45">
        <f t="shared" si="4"/>
        <v>0</v>
      </c>
      <c r="S30" s="58">
        <v>0</v>
      </c>
      <c r="T30" s="48">
        <v>9.4</v>
      </c>
      <c r="U30" s="45">
        <f t="shared" si="5"/>
        <v>-9.4</v>
      </c>
      <c r="V30" s="45">
        <f t="shared" si="15"/>
        <v>60230.299999999996</v>
      </c>
      <c r="W30" s="45">
        <f t="shared" si="15"/>
        <v>55443.299999999996</v>
      </c>
      <c r="X30" s="45">
        <f t="shared" si="6"/>
        <v>4787</v>
      </c>
      <c r="Y30" s="2">
        <v>49104.2</v>
      </c>
      <c r="Z30" s="2">
        <v>49388.2</v>
      </c>
      <c r="AA30" s="45">
        <f t="shared" si="7"/>
        <v>-284</v>
      </c>
      <c r="AB30" s="2">
        <v>11126.1</v>
      </c>
      <c r="AC30" s="2">
        <v>6055.1</v>
      </c>
      <c r="AD30" s="45">
        <f t="shared" si="8"/>
        <v>5071</v>
      </c>
      <c r="AE30" s="50">
        <v>0</v>
      </c>
      <c r="AF30" s="45">
        <v>0</v>
      </c>
      <c r="AG30" s="45">
        <f t="shared" si="9"/>
        <v>0</v>
      </c>
      <c r="AH30" s="45">
        <v>0</v>
      </c>
      <c r="AI30" s="45">
        <v>0</v>
      </c>
      <c r="AJ30" s="138">
        <f t="shared" si="10"/>
        <v>0</v>
      </c>
      <c r="AK30" s="2">
        <f t="shared" si="14"/>
        <v>4796.400000000009</v>
      </c>
      <c r="AL30" s="11"/>
    </row>
    <row r="31" spans="1:38" s="12" customFormat="1" ht="20.25" customHeight="1">
      <c r="A31" s="99">
        <v>11</v>
      </c>
      <c r="B31" s="102" t="s">
        <v>30</v>
      </c>
      <c r="C31" s="52">
        <v>1861.8</v>
      </c>
      <c r="D31" s="46">
        <f t="shared" si="0"/>
        <v>19524.1</v>
      </c>
      <c r="E31" s="46">
        <f t="shared" si="1"/>
        <v>19524.1</v>
      </c>
      <c r="F31" s="76">
        <f t="shared" si="2"/>
        <v>0</v>
      </c>
      <c r="G31" s="45">
        <v>0</v>
      </c>
      <c r="H31" s="45">
        <v>0</v>
      </c>
      <c r="I31" s="45">
        <f t="shared" si="11"/>
        <v>0</v>
      </c>
      <c r="J31" s="45">
        <v>0</v>
      </c>
      <c r="K31" s="45">
        <v>0</v>
      </c>
      <c r="L31" s="45">
        <f t="shared" si="12"/>
        <v>0</v>
      </c>
      <c r="M31" s="2">
        <v>0</v>
      </c>
      <c r="N31" s="2">
        <v>0</v>
      </c>
      <c r="O31" s="45">
        <f t="shared" si="3"/>
        <v>0</v>
      </c>
      <c r="P31" s="2">
        <v>19524.1</v>
      </c>
      <c r="Q31" s="53">
        <v>19524.1</v>
      </c>
      <c r="R31" s="45">
        <f t="shared" si="4"/>
        <v>0</v>
      </c>
      <c r="S31" s="2">
        <v>0</v>
      </c>
      <c r="T31" s="74">
        <v>0</v>
      </c>
      <c r="U31" s="45">
        <f t="shared" si="5"/>
        <v>0</v>
      </c>
      <c r="V31" s="45">
        <f t="shared" si="15"/>
        <v>21385.9</v>
      </c>
      <c r="W31" s="45">
        <f t="shared" si="15"/>
        <v>20745.1</v>
      </c>
      <c r="X31" s="45">
        <f t="shared" si="6"/>
        <v>640.8000000000029</v>
      </c>
      <c r="Y31" s="92">
        <v>18721.9</v>
      </c>
      <c r="Z31" s="53">
        <v>18639.3</v>
      </c>
      <c r="AA31" s="45">
        <f t="shared" si="7"/>
        <v>82.60000000000218</v>
      </c>
      <c r="AB31" s="93">
        <v>2664</v>
      </c>
      <c r="AC31" s="53">
        <v>2105.8</v>
      </c>
      <c r="AD31" s="45">
        <f t="shared" si="8"/>
        <v>558.1999999999998</v>
      </c>
      <c r="AE31" s="50">
        <v>0</v>
      </c>
      <c r="AF31" s="45">
        <v>0</v>
      </c>
      <c r="AG31" s="45">
        <f t="shared" si="9"/>
        <v>0</v>
      </c>
      <c r="AH31" s="45">
        <v>0</v>
      </c>
      <c r="AI31" s="45">
        <v>0</v>
      </c>
      <c r="AJ31" s="138">
        <f t="shared" si="10"/>
        <v>0</v>
      </c>
      <c r="AK31" s="2">
        <f t="shared" si="14"/>
        <v>640.7999999999993</v>
      </c>
      <c r="AL31" s="25"/>
    </row>
    <row r="32" spans="1:38" ht="18" customHeight="1">
      <c r="A32" s="99">
        <v>12</v>
      </c>
      <c r="B32" s="102" t="s">
        <v>59</v>
      </c>
      <c r="C32" s="52">
        <v>485.6</v>
      </c>
      <c r="D32" s="46">
        <f t="shared" si="0"/>
        <v>44477</v>
      </c>
      <c r="E32" s="46">
        <f t="shared" si="1"/>
        <v>44827.3</v>
      </c>
      <c r="F32" s="76">
        <f t="shared" si="2"/>
        <v>-350.3000000000029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52">
        <v>235.9</v>
      </c>
      <c r="N32" s="52">
        <v>535.9</v>
      </c>
      <c r="O32" s="45">
        <f t="shared" si="3"/>
        <v>-300</v>
      </c>
      <c r="P32" s="52">
        <v>44241.1</v>
      </c>
      <c r="Q32" s="52">
        <v>44241.1</v>
      </c>
      <c r="R32" s="45">
        <f t="shared" si="4"/>
        <v>0</v>
      </c>
      <c r="S32" s="2">
        <v>0</v>
      </c>
      <c r="T32" s="74">
        <v>50.3</v>
      </c>
      <c r="U32" s="45">
        <f t="shared" si="5"/>
        <v>-50.3</v>
      </c>
      <c r="V32" s="45">
        <f aca="true" t="shared" si="16" ref="V32:W35">Y32+AB32+AE32+AH32</f>
        <v>44962.6</v>
      </c>
      <c r="W32" s="45">
        <f t="shared" si="16"/>
        <v>44931.700000000004</v>
      </c>
      <c r="X32" s="45">
        <f t="shared" si="6"/>
        <v>30.89999999999418</v>
      </c>
      <c r="Y32" s="52">
        <v>41456.9</v>
      </c>
      <c r="Z32" s="52">
        <v>41212.3</v>
      </c>
      <c r="AA32" s="45">
        <f t="shared" si="7"/>
        <v>244.59999999999854</v>
      </c>
      <c r="AB32" s="52">
        <v>3505.7</v>
      </c>
      <c r="AC32" s="52">
        <v>3719.4</v>
      </c>
      <c r="AD32" s="45">
        <f t="shared" si="8"/>
        <v>-213.70000000000027</v>
      </c>
      <c r="AE32" s="50">
        <v>0</v>
      </c>
      <c r="AF32" s="45">
        <v>0</v>
      </c>
      <c r="AG32" s="45">
        <f t="shared" si="9"/>
        <v>0</v>
      </c>
      <c r="AH32" s="45">
        <v>0</v>
      </c>
      <c r="AI32" s="45">
        <v>0</v>
      </c>
      <c r="AJ32" s="138">
        <f t="shared" si="10"/>
        <v>0</v>
      </c>
      <c r="AK32" s="2">
        <f t="shared" si="14"/>
        <v>381.1999999999971</v>
      </c>
      <c r="AL32" s="11"/>
    </row>
    <row r="33" spans="1:38" s="70" customFormat="1" ht="16.5" customHeight="1">
      <c r="A33" s="99">
        <v>13</v>
      </c>
      <c r="B33" s="102" t="s">
        <v>60</v>
      </c>
      <c r="C33" s="52">
        <v>1895.8</v>
      </c>
      <c r="D33" s="46">
        <f t="shared" si="0"/>
        <v>26450.7</v>
      </c>
      <c r="E33" s="46">
        <f t="shared" si="1"/>
        <v>26450.7</v>
      </c>
      <c r="F33" s="76">
        <f t="shared" si="2"/>
        <v>0</v>
      </c>
      <c r="G33" s="45">
        <v>0</v>
      </c>
      <c r="H33" s="45">
        <v>0</v>
      </c>
      <c r="I33" s="45">
        <f t="shared" si="11"/>
        <v>0</v>
      </c>
      <c r="J33" s="45">
        <v>0</v>
      </c>
      <c r="K33" s="45">
        <v>0</v>
      </c>
      <c r="L33" s="45">
        <f t="shared" si="12"/>
        <v>0</v>
      </c>
      <c r="M33" s="51">
        <v>0</v>
      </c>
      <c r="N33" s="51">
        <v>0</v>
      </c>
      <c r="O33" s="45">
        <f t="shared" si="3"/>
        <v>0</v>
      </c>
      <c r="P33" s="2">
        <v>26450.7</v>
      </c>
      <c r="Q33" s="2">
        <v>26450.7</v>
      </c>
      <c r="R33" s="45">
        <f t="shared" si="4"/>
        <v>0</v>
      </c>
      <c r="S33" s="2">
        <v>0</v>
      </c>
      <c r="T33" s="74">
        <v>0</v>
      </c>
      <c r="U33" s="45">
        <f t="shared" si="5"/>
        <v>0</v>
      </c>
      <c r="V33" s="45">
        <f t="shared" si="16"/>
        <v>28346.5</v>
      </c>
      <c r="W33" s="45">
        <f t="shared" si="16"/>
        <v>27650.4</v>
      </c>
      <c r="X33" s="45">
        <f t="shared" si="6"/>
        <v>696.0999999999985</v>
      </c>
      <c r="Y33" s="57">
        <v>26588.5</v>
      </c>
      <c r="Z33" s="57">
        <v>26938.7</v>
      </c>
      <c r="AA33" s="45">
        <f t="shared" si="7"/>
        <v>-350.2000000000007</v>
      </c>
      <c r="AB33" s="2">
        <v>1758</v>
      </c>
      <c r="AC33" s="2">
        <v>711.7</v>
      </c>
      <c r="AD33" s="45">
        <f t="shared" si="8"/>
        <v>1046.3</v>
      </c>
      <c r="AE33" s="50">
        <v>0</v>
      </c>
      <c r="AF33" s="45">
        <v>0</v>
      </c>
      <c r="AG33" s="45">
        <f t="shared" si="9"/>
        <v>0</v>
      </c>
      <c r="AH33" s="45">
        <v>0</v>
      </c>
      <c r="AI33" s="45">
        <v>0</v>
      </c>
      <c r="AJ33" s="138">
        <f t="shared" si="10"/>
        <v>0</v>
      </c>
      <c r="AK33" s="2">
        <f t="shared" si="14"/>
        <v>696.0999999999985</v>
      </c>
      <c r="AL33" s="83"/>
    </row>
    <row r="34" spans="1:37" s="12" customFormat="1" ht="19.5" customHeight="1">
      <c r="A34" s="99">
        <v>14</v>
      </c>
      <c r="B34" s="102" t="s">
        <v>31</v>
      </c>
      <c r="C34" s="52">
        <v>726.2</v>
      </c>
      <c r="D34" s="46">
        <f t="shared" si="0"/>
        <v>27370.7</v>
      </c>
      <c r="E34" s="46">
        <f t="shared" si="1"/>
        <v>27385.3</v>
      </c>
      <c r="F34" s="76">
        <f t="shared" si="2"/>
        <v>-14.599999999998545</v>
      </c>
      <c r="G34" s="45">
        <v>0</v>
      </c>
      <c r="H34" s="45">
        <v>0</v>
      </c>
      <c r="I34" s="45">
        <f t="shared" si="11"/>
        <v>0</v>
      </c>
      <c r="J34" s="45">
        <v>0</v>
      </c>
      <c r="K34" s="45">
        <v>0</v>
      </c>
      <c r="L34" s="45">
        <f t="shared" si="12"/>
        <v>0</v>
      </c>
      <c r="M34" s="51">
        <v>0</v>
      </c>
      <c r="N34" s="51">
        <v>0</v>
      </c>
      <c r="O34" s="45">
        <f t="shared" si="3"/>
        <v>0</v>
      </c>
      <c r="P34" s="2">
        <v>27370.7</v>
      </c>
      <c r="Q34" s="2">
        <v>27370.7</v>
      </c>
      <c r="R34" s="45">
        <f t="shared" si="4"/>
        <v>0</v>
      </c>
      <c r="S34" s="94">
        <v>0</v>
      </c>
      <c r="T34" s="2">
        <v>14.6</v>
      </c>
      <c r="U34" s="45">
        <f t="shared" si="5"/>
        <v>-14.6</v>
      </c>
      <c r="V34" s="45">
        <f t="shared" si="16"/>
        <v>28096.9</v>
      </c>
      <c r="W34" s="45">
        <f t="shared" si="16"/>
        <v>28020.9</v>
      </c>
      <c r="X34" s="45">
        <f t="shared" si="6"/>
        <v>76</v>
      </c>
      <c r="Y34" s="57">
        <v>27078</v>
      </c>
      <c r="Z34" s="57">
        <v>27078</v>
      </c>
      <c r="AA34" s="45">
        <f t="shared" si="7"/>
        <v>0</v>
      </c>
      <c r="AB34" s="58">
        <v>1018.9</v>
      </c>
      <c r="AC34" s="2">
        <v>942.9</v>
      </c>
      <c r="AD34" s="45">
        <f t="shared" si="8"/>
        <v>76</v>
      </c>
      <c r="AE34" s="50">
        <v>0</v>
      </c>
      <c r="AF34" s="45">
        <v>0</v>
      </c>
      <c r="AG34" s="45">
        <f t="shared" si="9"/>
        <v>0</v>
      </c>
      <c r="AH34" s="45">
        <v>0</v>
      </c>
      <c r="AI34" s="45">
        <v>0</v>
      </c>
      <c r="AJ34" s="138">
        <f t="shared" si="10"/>
        <v>0</v>
      </c>
      <c r="AK34" s="2">
        <f t="shared" si="14"/>
        <v>90.59999999999854</v>
      </c>
    </row>
    <row r="35" spans="1:39" s="12" customFormat="1" ht="24.75" customHeight="1">
      <c r="A35" s="99">
        <v>15</v>
      </c>
      <c r="B35" s="102" t="s">
        <v>61</v>
      </c>
      <c r="C35" s="52">
        <v>24.1</v>
      </c>
      <c r="D35" s="46">
        <f t="shared" si="0"/>
        <v>41404.4</v>
      </c>
      <c r="E35" s="46">
        <f t="shared" si="1"/>
        <v>41404.4</v>
      </c>
      <c r="F35" s="76">
        <f t="shared" si="2"/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45">
        <f t="shared" si="3"/>
        <v>0</v>
      </c>
      <c r="P35" s="52">
        <v>41404.4</v>
      </c>
      <c r="Q35" s="52">
        <v>41404.4</v>
      </c>
      <c r="R35" s="45">
        <f t="shared" si="4"/>
        <v>0</v>
      </c>
      <c r="S35" s="52">
        <v>0</v>
      </c>
      <c r="T35" s="52">
        <v>0</v>
      </c>
      <c r="U35" s="45">
        <f t="shared" si="5"/>
        <v>0</v>
      </c>
      <c r="V35" s="45">
        <f t="shared" si="16"/>
        <v>41428.5</v>
      </c>
      <c r="W35" s="45">
        <f t="shared" si="16"/>
        <v>39495.8</v>
      </c>
      <c r="X35" s="45">
        <f t="shared" si="6"/>
        <v>1932.699999999997</v>
      </c>
      <c r="Y35" s="52">
        <v>36505.2</v>
      </c>
      <c r="Z35" s="52">
        <v>36528.4</v>
      </c>
      <c r="AA35" s="45">
        <f t="shared" si="7"/>
        <v>-23.200000000004366</v>
      </c>
      <c r="AB35" s="52">
        <v>4923.3</v>
      </c>
      <c r="AC35" s="52">
        <v>2967.4</v>
      </c>
      <c r="AD35" s="45">
        <f t="shared" si="8"/>
        <v>1955.9</v>
      </c>
      <c r="AE35" s="52">
        <v>0</v>
      </c>
      <c r="AF35" s="52">
        <v>0</v>
      </c>
      <c r="AG35" s="45">
        <f t="shared" si="9"/>
        <v>0</v>
      </c>
      <c r="AH35" s="52">
        <v>0</v>
      </c>
      <c r="AI35" s="45">
        <v>0</v>
      </c>
      <c r="AJ35" s="138">
        <f t="shared" si="10"/>
        <v>0</v>
      </c>
      <c r="AK35" s="2">
        <f t="shared" si="14"/>
        <v>1932.699999999997</v>
      </c>
      <c r="AM35" s="12" t="s">
        <v>10</v>
      </c>
    </row>
    <row r="36" spans="1:37" ht="19.5" customHeight="1">
      <c r="A36" s="104">
        <v>16</v>
      </c>
      <c r="B36" s="102" t="s">
        <v>62</v>
      </c>
      <c r="C36" s="52">
        <v>173.8</v>
      </c>
      <c r="D36" s="46">
        <f t="shared" si="0"/>
        <v>19862.9</v>
      </c>
      <c r="E36" s="46">
        <f t="shared" si="1"/>
        <v>19862.9</v>
      </c>
      <c r="F36" s="76">
        <f t="shared" si="2"/>
        <v>0</v>
      </c>
      <c r="G36" s="45">
        <v>0</v>
      </c>
      <c r="H36" s="45">
        <v>0</v>
      </c>
      <c r="I36" s="45">
        <f t="shared" si="11"/>
        <v>0</v>
      </c>
      <c r="J36" s="45">
        <v>0</v>
      </c>
      <c r="K36" s="45">
        <v>0</v>
      </c>
      <c r="L36" s="45">
        <f t="shared" si="12"/>
        <v>0</v>
      </c>
      <c r="M36" s="51">
        <v>0</v>
      </c>
      <c r="N36" s="51">
        <v>0</v>
      </c>
      <c r="O36" s="45">
        <f t="shared" si="3"/>
        <v>0</v>
      </c>
      <c r="P36" s="2">
        <v>19862.9</v>
      </c>
      <c r="Q36" s="2">
        <v>19862.9</v>
      </c>
      <c r="R36" s="45">
        <f t="shared" si="4"/>
        <v>0</v>
      </c>
      <c r="S36" s="51">
        <v>0</v>
      </c>
      <c r="T36" s="51">
        <v>0</v>
      </c>
      <c r="U36" s="45">
        <f t="shared" si="5"/>
        <v>0</v>
      </c>
      <c r="V36" s="45">
        <f aca="true" t="shared" si="17" ref="V36:W41">Y36+AB36+AE36+AH36</f>
        <v>20036.699999999997</v>
      </c>
      <c r="W36" s="45">
        <f aca="true" t="shared" si="18" ref="W36:W41">Z36+AC36+AF36+AI36</f>
        <v>19889.8</v>
      </c>
      <c r="X36" s="45">
        <f t="shared" si="6"/>
        <v>146.89999999999782</v>
      </c>
      <c r="Y36" s="57">
        <v>18848.1</v>
      </c>
      <c r="Z36" s="2">
        <v>18758.5</v>
      </c>
      <c r="AA36" s="45">
        <f t="shared" si="7"/>
        <v>89.59999999999854</v>
      </c>
      <c r="AB36" s="58">
        <v>1188.6</v>
      </c>
      <c r="AC36" s="2">
        <v>1131.3</v>
      </c>
      <c r="AD36" s="45">
        <f t="shared" si="8"/>
        <v>57.299999999999955</v>
      </c>
      <c r="AE36" s="50">
        <v>0</v>
      </c>
      <c r="AF36" s="45">
        <v>0</v>
      </c>
      <c r="AG36" s="45">
        <f t="shared" si="9"/>
        <v>0</v>
      </c>
      <c r="AH36" s="45">
        <v>0</v>
      </c>
      <c r="AI36" s="45">
        <v>0</v>
      </c>
      <c r="AJ36" s="138">
        <f t="shared" si="10"/>
        <v>0</v>
      </c>
      <c r="AK36" s="2">
        <f t="shared" si="14"/>
        <v>146.90000000000146</v>
      </c>
    </row>
    <row r="37" spans="1:37" ht="21.75" customHeight="1">
      <c r="A37" s="104">
        <v>17</v>
      </c>
      <c r="B37" s="102" t="s">
        <v>32</v>
      </c>
      <c r="C37" s="52">
        <v>1055.6</v>
      </c>
      <c r="D37" s="46">
        <f t="shared" si="0"/>
        <v>22477.6</v>
      </c>
      <c r="E37" s="46">
        <f t="shared" si="1"/>
        <v>22478</v>
      </c>
      <c r="F37" s="76">
        <f t="shared" si="2"/>
        <v>-0.4000000000014552</v>
      </c>
      <c r="G37" s="45">
        <v>0</v>
      </c>
      <c r="H37" s="45">
        <v>0</v>
      </c>
      <c r="I37" s="45">
        <f t="shared" si="11"/>
        <v>0</v>
      </c>
      <c r="J37" s="45">
        <v>0</v>
      </c>
      <c r="K37" s="45">
        <v>0</v>
      </c>
      <c r="L37" s="45">
        <f t="shared" si="12"/>
        <v>0</v>
      </c>
      <c r="M37" s="51">
        <v>0</v>
      </c>
      <c r="N37" s="51">
        <v>0</v>
      </c>
      <c r="O37" s="45">
        <f t="shared" si="3"/>
        <v>0</v>
      </c>
      <c r="P37" s="53">
        <v>22477.6</v>
      </c>
      <c r="Q37" s="45">
        <v>22477.6</v>
      </c>
      <c r="R37" s="45">
        <f t="shared" si="4"/>
        <v>0</v>
      </c>
      <c r="S37" s="51">
        <v>0</v>
      </c>
      <c r="T37" s="51">
        <v>0.4</v>
      </c>
      <c r="U37" s="45">
        <f t="shared" si="5"/>
        <v>-0.4</v>
      </c>
      <c r="V37" s="45">
        <f t="shared" si="17"/>
        <v>23533.2</v>
      </c>
      <c r="W37" s="45">
        <f t="shared" si="18"/>
        <v>22716.7</v>
      </c>
      <c r="X37" s="45">
        <f t="shared" si="6"/>
        <v>816.5</v>
      </c>
      <c r="Y37" s="57">
        <v>20267</v>
      </c>
      <c r="Z37" s="2">
        <v>20301.7</v>
      </c>
      <c r="AA37" s="45">
        <f t="shared" si="7"/>
        <v>-34.70000000000073</v>
      </c>
      <c r="AB37" s="58">
        <v>3266.2</v>
      </c>
      <c r="AC37" s="2">
        <v>2415</v>
      </c>
      <c r="AD37" s="45">
        <f t="shared" si="8"/>
        <v>851.1999999999998</v>
      </c>
      <c r="AE37" s="50">
        <v>0</v>
      </c>
      <c r="AF37" s="45">
        <v>0</v>
      </c>
      <c r="AG37" s="45">
        <f t="shared" si="9"/>
        <v>0</v>
      </c>
      <c r="AH37" s="45">
        <v>0</v>
      </c>
      <c r="AI37" s="45">
        <v>0</v>
      </c>
      <c r="AJ37" s="138">
        <f t="shared" si="10"/>
        <v>0</v>
      </c>
      <c r="AK37" s="2">
        <f t="shared" si="14"/>
        <v>816.8999999999978</v>
      </c>
    </row>
    <row r="38" spans="1:37" ht="18.75" customHeight="1">
      <c r="A38" s="104">
        <v>18</v>
      </c>
      <c r="B38" s="102" t="s">
        <v>33</v>
      </c>
      <c r="C38" s="52">
        <v>317.7</v>
      </c>
      <c r="D38" s="46">
        <f t="shared" si="0"/>
        <v>24202.7</v>
      </c>
      <c r="E38" s="46">
        <f t="shared" si="1"/>
        <v>24202.7</v>
      </c>
      <c r="F38" s="76">
        <f t="shared" si="2"/>
        <v>0</v>
      </c>
      <c r="G38" s="45">
        <v>0</v>
      </c>
      <c r="H38" s="45">
        <v>0</v>
      </c>
      <c r="I38" s="45">
        <f t="shared" si="11"/>
        <v>0</v>
      </c>
      <c r="J38" s="45">
        <v>0</v>
      </c>
      <c r="K38" s="45">
        <v>0</v>
      </c>
      <c r="L38" s="45">
        <f t="shared" si="12"/>
        <v>0</v>
      </c>
      <c r="M38" s="2">
        <v>1104.5</v>
      </c>
      <c r="N38" s="2">
        <v>1104.5</v>
      </c>
      <c r="O38" s="45">
        <f t="shared" si="3"/>
        <v>0</v>
      </c>
      <c r="P38" s="2">
        <v>23098.2</v>
      </c>
      <c r="Q38" s="2">
        <v>23098.2</v>
      </c>
      <c r="R38" s="45">
        <f t="shared" si="4"/>
        <v>0</v>
      </c>
      <c r="S38" s="51">
        <v>0</v>
      </c>
      <c r="T38" s="51">
        <v>0</v>
      </c>
      <c r="U38" s="45">
        <f t="shared" si="5"/>
        <v>0</v>
      </c>
      <c r="V38" s="45">
        <f t="shared" si="17"/>
        <v>24520.4</v>
      </c>
      <c r="W38" s="45">
        <f t="shared" si="18"/>
        <v>24187.6</v>
      </c>
      <c r="X38" s="45">
        <f t="shared" si="6"/>
        <v>332.8000000000029</v>
      </c>
      <c r="Y38" s="57">
        <v>22522.5</v>
      </c>
      <c r="Z38" s="2">
        <v>22284.1</v>
      </c>
      <c r="AA38" s="45">
        <f t="shared" si="7"/>
        <v>238.40000000000146</v>
      </c>
      <c r="AB38" s="2">
        <v>1021.2</v>
      </c>
      <c r="AC38" s="2">
        <v>926.8</v>
      </c>
      <c r="AD38" s="45">
        <f t="shared" si="8"/>
        <v>94.40000000000009</v>
      </c>
      <c r="AE38" s="2">
        <v>976.7</v>
      </c>
      <c r="AF38" s="2">
        <v>976.7</v>
      </c>
      <c r="AG38" s="45">
        <f t="shared" si="9"/>
        <v>0</v>
      </c>
      <c r="AH38" s="45">
        <v>0</v>
      </c>
      <c r="AI38" s="45">
        <v>0</v>
      </c>
      <c r="AJ38" s="138">
        <f t="shared" si="10"/>
        <v>0</v>
      </c>
      <c r="AK38" s="2">
        <f t="shared" si="14"/>
        <v>332.8000000000029</v>
      </c>
    </row>
    <row r="39" spans="1:37" ht="21" customHeight="1">
      <c r="A39" s="99">
        <v>19</v>
      </c>
      <c r="B39" s="102" t="s">
        <v>66</v>
      </c>
      <c r="C39" s="52">
        <v>1081.3</v>
      </c>
      <c r="D39" s="46">
        <f t="shared" si="0"/>
        <v>52874</v>
      </c>
      <c r="E39" s="46">
        <f t="shared" si="1"/>
        <v>52883</v>
      </c>
      <c r="F39" s="76">
        <f t="shared" si="2"/>
        <v>-9</v>
      </c>
      <c r="G39" s="45">
        <v>0</v>
      </c>
      <c r="H39" s="45">
        <v>0</v>
      </c>
      <c r="I39" s="45">
        <f t="shared" si="11"/>
        <v>0</v>
      </c>
      <c r="J39" s="45">
        <v>0</v>
      </c>
      <c r="K39" s="45">
        <v>0</v>
      </c>
      <c r="L39" s="45">
        <f t="shared" si="12"/>
        <v>0</v>
      </c>
      <c r="M39" s="2">
        <v>0</v>
      </c>
      <c r="N39" s="2">
        <v>0</v>
      </c>
      <c r="O39" s="45">
        <f t="shared" si="3"/>
        <v>0</v>
      </c>
      <c r="P39" s="51">
        <v>52874</v>
      </c>
      <c r="Q39" s="51">
        <v>52874</v>
      </c>
      <c r="R39" s="45">
        <f t="shared" si="4"/>
        <v>0</v>
      </c>
      <c r="S39" s="58">
        <v>0</v>
      </c>
      <c r="T39" s="48">
        <v>9</v>
      </c>
      <c r="U39" s="45">
        <f t="shared" si="5"/>
        <v>-9</v>
      </c>
      <c r="V39" s="45">
        <f t="shared" si="17"/>
        <v>53955.299999999996</v>
      </c>
      <c r="W39" s="45">
        <f t="shared" si="18"/>
        <v>52983.4</v>
      </c>
      <c r="X39" s="45">
        <f t="shared" si="6"/>
        <v>971.8999999999942</v>
      </c>
      <c r="Y39" s="52">
        <v>47444.1</v>
      </c>
      <c r="Z39" s="52">
        <v>47291.5</v>
      </c>
      <c r="AA39" s="45">
        <f t="shared" si="7"/>
        <v>152.59999999999854</v>
      </c>
      <c r="AB39" s="52">
        <v>6511.2</v>
      </c>
      <c r="AC39" s="52">
        <v>5691.9</v>
      </c>
      <c r="AD39" s="45">
        <f t="shared" si="8"/>
        <v>819.3000000000002</v>
      </c>
      <c r="AE39" s="52">
        <v>0</v>
      </c>
      <c r="AF39" s="2">
        <v>0</v>
      </c>
      <c r="AG39" s="45">
        <f t="shared" si="9"/>
        <v>0</v>
      </c>
      <c r="AH39" s="45">
        <v>0</v>
      </c>
      <c r="AI39" s="45">
        <v>0</v>
      </c>
      <c r="AJ39" s="138">
        <f t="shared" si="10"/>
        <v>0</v>
      </c>
      <c r="AK39" s="2">
        <f t="shared" si="14"/>
        <v>980.9000000000015</v>
      </c>
    </row>
    <row r="40" spans="1:37" s="12" customFormat="1" ht="22.5" customHeight="1">
      <c r="A40" s="104">
        <v>20</v>
      </c>
      <c r="B40" s="102" t="s">
        <v>67</v>
      </c>
      <c r="C40" s="52">
        <v>1494.1</v>
      </c>
      <c r="D40" s="46">
        <f t="shared" si="0"/>
        <v>46929.1</v>
      </c>
      <c r="E40" s="46">
        <f t="shared" si="1"/>
        <v>46929.1</v>
      </c>
      <c r="F40" s="76">
        <f t="shared" si="2"/>
        <v>0</v>
      </c>
      <c r="G40" s="45">
        <v>0</v>
      </c>
      <c r="H40" s="45">
        <v>0</v>
      </c>
      <c r="I40" s="45">
        <f t="shared" si="11"/>
        <v>0</v>
      </c>
      <c r="J40" s="45">
        <v>0</v>
      </c>
      <c r="K40" s="45">
        <v>0</v>
      </c>
      <c r="L40" s="45">
        <f t="shared" si="12"/>
        <v>0</v>
      </c>
      <c r="M40" s="2">
        <v>0</v>
      </c>
      <c r="N40" s="2">
        <v>0</v>
      </c>
      <c r="O40" s="45">
        <f t="shared" si="3"/>
        <v>0</v>
      </c>
      <c r="P40" s="2">
        <v>46929.1</v>
      </c>
      <c r="Q40" s="2">
        <v>46929.1</v>
      </c>
      <c r="R40" s="45">
        <f t="shared" si="4"/>
        <v>0</v>
      </c>
      <c r="S40" s="58">
        <v>0</v>
      </c>
      <c r="T40" s="48">
        <v>0</v>
      </c>
      <c r="U40" s="45">
        <f t="shared" si="5"/>
        <v>0</v>
      </c>
      <c r="V40" s="45">
        <f t="shared" si="17"/>
        <v>48423.2</v>
      </c>
      <c r="W40" s="45">
        <f t="shared" si="17"/>
        <v>46204.200000000004</v>
      </c>
      <c r="X40" s="45">
        <f t="shared" si="6"/>
        <v>2218.9999999999927</v>
      </c>
      <c r="Y40" s="57">
        <v>42716.6</v>
      </c>
      <c r="Z40" s="2">
        <v>41982.4</v>
      </c>
      <c r="AA40" s="45">
        <f t="shared" si="7"/>
        <v>734.1999999999971</v>
      </c>
      <c r="AB40" s="58">
        <v>5706.6</v>
      </c>
      <c r="AC40" s="2">
        <v>4221.8</v>
      </c>
      <c r="AD40" s="45">
        <f t="shared" si="8"/>
        <v>1484.8000000000002</v>
      </c>
      <c r="AE40" s="52">
        <v>0</v>
      </c>
      <c r="AF40" s="2">
        <v>0</v>
      </c>
      <c r="AG40" s="45">
        <f t="shared" si="9"/>
        <v>0</v>
      </c>
      <c r="AH40" s="45">
        <v>0</v>
      </c>
      <c r="AI40" s="45">
        <v>0</v>
      </c>
      <c r="AJ40" s="138">
        <f t="shared" si="10"/>
        <v>0</v>
      </c>
      <c r="AK40" s="2">
        <f t="shared" si="14"/>
        <v>2218.9999999999927</v>
      </c>
    </row>
    <row r="41" spans="1:37" ht="22.5" customHeight="1">
      <c r="A41" s="99">
        <v>21</v>
      </c>
      <c r="B41" s="102" t="s">
        <v>63</v>
      </c>
      <c r="C41" s="52">
        <v>4188.5</v>
      </c>
      <c r="D41" s="46">
        <f t="shared" si="0"/>
        <v>10826.2</v>
      </c>
      <c r="E41" s="46">
        <f t="shared" si="1"/>
        <v>10826.2</v>
      </c>
      <c r="F41" s="76">
        <f t="shared" si="2"/>
        <v>0</v>
      </c>
      <c r="G41" s="45">
        <v>0</v>
      </c>
      <c r="H41" s="45">
        <v>0</v>
      </c>
      <c r="I41" s="45">
        <f t="shared" si="11"/>
        <v>0</v>
      </c>
      <c r="J41" s="45">
        <v>0</v>
      </c>
      <c r="K41" s="45">
        <v>0</v>
      </c>
      <c r="L41" s="45">
        <f t="shared" si="12"/>
        <v>0</v>
      </c>
      <c r="M41" s="2">
        <v>0</v>
      </c>
      <c r="N41" s="2">
        <v>0</v>
      </c>
      <c r="O41" s="45">
        <f t="shared" si="3"/>
        <v>0</v>
      </c>
      <c r="P41" s="2">
        <v>10826.2</v>
      </c>
      <c r="Q41" s="53">
        <v>10826.2</v>
      </c>
      <c r="R41" s="45">
        <f t="shared" si="4"/>
        <v>0</v>
      </c>
      <c r="S41" s="58">
        <v>0</v>
      </c>
      <c r="T41" s="48">
        <v>0</v>
      </c>
      <c r="U41" s="45">
        <f t="shared" si="5"/>
        <v>0</v>
      </c>
      <c r="V41" s="45">
        <f t="shared" si="17"/>
        <v>15014.7</v>
      </c>
      <c r="W41" s="45">
        <f t="shared" si="18"/>
        <v>10366.1</v>
      </c>
      <c r="X41" s="45">
        <f t="shared" si="6"/>
        <v>4648.6</v>
      </c>
      <c r="Y41" s="57">
        <v>9897</v>
      </c>
      <c r="Z41" s="2">
        <v>9896.9</v>
      </c>
      <c r="AA41" s="45">
        <f t="shared" si="7"/>
        <v>0.1000000000003638</v>
      </c>
      <c r="AB41" s="58">
        <v>5117.7</v>
      </c>
      <c r="AC41" s="52">
        <v>469.2</v>
      </c>
      <c r="AD41" s="45">
        <f t="shared" si="8"/>
        <v>4648.5</v>
      </c>
      <c r="AE41" s="52">
        <v>0</v>
      </c>
      <c r="AF41" s="2">
        <v>0</v>
      </c>
      <c r="AG41" s="45">
        <f t="shared" si="9"/>
        <v>0</v>
      </c>
      <c r="AH41" s="45">
        <v>0</v>
      </c>
      <c r="AI41" s="45">
        <v>0</v>
      </c>
      <c r="AJ41" s="138">
        <f t="shared" si="10"/>
        <v>0</v>
      </c>
      <c r="AK41" s="2">
        <f t="shared" si="14"/>
        <v>4648.6</v>
      </c>
    </row>
    <row r="42" spans="1:37" ht="22.5" customHeight="1">
      <c r="A42" s="104">
        <v>22</v>
      </c>
      <c r="B42" s="102" t="s">
        <v>68</v>
      </c>
      <c r="C42" s="52">
        <v>878.9</v>
      </c>
      <c r="D42" s="46">
        <f t="shared" si="0"/>
        <v>61302.3</v>
      </c>
      <c r="E42" s="46">
        <f t="shared" si="1"/>
        <v>61489.5</v>
      </c>
      <c r="F42" s="76">
        <f t="shared" si="2"/>
        <v>-187.1999999999971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52">
        <v>2203.4</v>
      </c>
      <c r="N42" s="52">
        <v>2203.4</v>
      </c>
      <c r="O42" s="45">
        <f t="shared" si="3"/>
        <v>0</v>
      </c>
      <c r="P42" s="52">
        <v>59098.9</v>
      </c>
      <c r="Q42" s="52">
        <v>59098.9</v>
      </c>
      <c r="R42" s="45">
        <f t="shared" si="4"/>
        <v>0</v>
      </c>
      <c r="S42" s="52">
        <v>0</v>
      </c>
      <c r="T42" s="52">
        <v>187.2</v>
      </c>
      <c r="U42" s="45">
        <f t="shared" si="5"/>
        <v>-187.2</v>
      </c>
      <c r="V42" s="45">
        <f>Y42+AB42+AE42+AH42</f>
        <v>62181.200000000004</v>
      </c>
      <c r="W42" s="45">
        <f>Z42+AC42+AF42+AI42</f>
        <v>60156.8</v>
      </c>
      <c r="X42" s="45">
        <f t="shared" si="6"/>
        <v>2024.4000000000015</v>
      </c>
      <c r="Y42" s="52">
        <v>52724.3</v>
      </c>
      <c r="Z42" s="52">
        <v>52593.1</v>
      </c>
      <c r="AA42" s="45">
        <f t="shared" si="7"/>
        <v>131.20000000000437</v>
      </c>
      <c r="AB42" s="52">
        <v>7375.5</v>
      </c>
      <c r="AC42" s="52">
        <v>5482.3</v>
      </c>
      <c r="AD42" s="45">
        <f t="shared" si="8"/>
        <v>1893.1999999999998</v>
      </c>
      <c r="AE42" s="45">
        <v>2081.4</v>
      </c>
      <c r="AF42" s="45">
        <v>2081.4</v>
      </c>
      <c r="AG42" s="45">
        <f t="shared" si="9"/>
        <v>0</v>
      </c>
      <c r="AH42" s="45">
        <v>0</v>
      </c>
      <c r="AI42" s="45">
        <v>0</v>
      </c>
      <c r="AJ42" s="138">
        <f t="shared" si="10"/>
        <v>0</v>
      </c>
      <c r="AK42" s="2">
        <f t="shared" si="14"/>
        <v>2211.5999999999985</v>
      </c>
    </row>
    <row r="43" spans="1:37" s="12" customFormat="1" ht="19.5" customHeight="1">
      <c r="A43" s="104">
        <v>23</v>
      </c>
      <c r="B43" s="102" t="s">
        <v>69</v>
      </c>
      <c r="C43" s="52">
        <v>1640.8</v>
      </c>
      <c r="D43" s="46">
        <f t="shared" si="0"/>
        <v>29791.3</v>
      </c>
      <c r="E43" s="46">
        <f t="shared" si="1"/>
        <v>30202.1</v>
      </c>
      <c r="F43" s="76">
        <f t="shared" si="2"/>
        <v>-410.7999999999993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51">
        <v>0</v>
      </c>
      <c r="N43" s="51">
        <v>0</v>
      </c>
      <c r="O43" s="45">
        <f t="shared" si="3"/>
        <v>0</v>
      </c>
      <c r="P43" s="52">
        <v>29791.3</v>
      </c>
      <c r="Q43" s="52">
        <v>29791.3</v>
      </c>
      <c r="R43" s="45">
        <f t="shared" si="4"/>
        <v>0</v>
      </c>
      <c r="S43" s="52">
        <v>0</v>
      </c>
      <c r="T43" s="52">
        <v>410.8</v>
      </c>
      <c r="U43" s="45">
        <f t="shared" si="5"/>
        <v>-410.8</v>
      </c>
      <c r="V43" s="45">
        <f>Y43+AB43+AE43+AH43</f>
        <v>31432.1</v>
      </c>
      <c r="W43" s="45">
        <f>Z43+AC43+AF43+AI43</f>
        <v>31804.4</v>
      </c>
      <c r="X43" s="45">
        <f t="shared" si="6"/>
        <v>-372.3000000000029</v>
      </c>
      <c r="Y43" s="52">
        <v>28988.6</v>
      </c>
      <c r="Z43" s="52">
        <v>29482.9</v>
      </c>
      <c r="AA43" s="45">
        <f t="shared" si="7"/>
        <v>-494.3000000000029</v>
      </c>
      <c r="AB43" s="52">
        <v>2443.5</v>
      </c>
      <c r="AC43" s="52">
        <v>2321.5</v>
      </c>
      <c r="AD43" s="45">
        <f t="shared" si="8"/>
        <v>122</v>
      </c>
      <c r="AE43" s="52">
        <v>0</v>
      </c>
      <c r="AF43" s="52">
        <v>0</v>
      </c>
      <c r="AG43" s="45">
        <f t="shared" si="9"/>
        <v>0</v>
      </c>
      <c r="AH43" s="45">
        <v>0</v>
      </c>
      <c r="AI43" s="45">
        <v>0</v>
      </c>
      <c r="AJ43" s="138">
        <f t="shared" si="10"/>
        <v>0</v>
      </c>
      <c r="AK43" s="2">
        <f t="shared" si="14"/>
        <v>38.49999999999636</v>
      </c>
    </row>
    <row r="44" spans="1:37" s="12" customFormat="1" ht="18.75" customHeight="1">
      <c r="A44" s="99">
        <v>24</v>
      </c>
      <c r="B44" s="102" t="s">
        <v>70</v>
      </c>
      <c r="C44" s="52">
        <v>104.1</v>
      </c>
      <c r="D44" s="46">
        <v>44241.5</v>
      </c>
      <c r="E44" s="46">
        <f aca="true" t="shared" si="19" ref="E44:E75">H44+K44+N44+Q44+T44</f>
        <v>44241.5</v>
      </c>
      <c r="F44" s="76">
        <f t="shared" si="2"/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45">
        <f t="shared" si="3"/>
        <v>0</v>
      </c>
      <c r="P44" s="52">
        <v>44241.5</v>
      </c>
      <c r="Q44" s="52">
        <v>44241.5</v>
      </c>
      <c r="R44" s="45">
        <f t="shared" si="4"/>
        <v>0</v>
      </c>
      <c r="S44" s="52">
        <v>0</v>
      </c>
      <c r="T44" s="52">
        <v>0</v>
      </c>
      <c r="U44" s="45">
        <f t="shared" si="5"/>
        <v>0</v>
      </c>
      <c r="V44" s="45">
        <v>44345.6</v>
      </c>
      <c r="W44" s="45">
        <v>43865.7</v>
      </c>
      <c r="X44" s="45">
        <f t="shared" si="6"/>
        <v>479.90000000000146</v>
      </c>
      <c r="Y44" s="52">
        <v>39793</v>
      </c>
      <c r="Z44" s="52">
        <v>39601</v>
      </c>
      <c r="AA44" s="45">
        <f t="shared" si="7"/>
        <v>192</v>
      </c>
      <c r="AB44" s="52">
        <v>4552.6</v>
      </c>
      <c r="AC44" s="52">
        <v>4264.7</v>
      </c>
      <c r="AD44" s="45">
        <f t="shared" si="8"/>
        <v>287.90000000000055</v>
      </c>
      <c r="AE44" s="52">
        <v>0</v>
      </c>
      <c r="AF44" s="52">
        <v>0</v>
      </c>
      <c r="AG44" s="45">
        <f t="shared" si="9"/>
        <v>0</v>
      </c>
      <c r="AH44" s="52">
        <v>0</v>
      </c>
      <c r="AI44" s="52">
        <v>0</v>
      </c>
      <c r="AJ44" s="138">
        <f t="shared" si="10"/>
        <v>0</v>
      </c>
      <c r="AK44" s="2">
        <f t="shared" si="14"/>
        <v>479.90000000000146</v>
      </c>
    </row>
    <row r="45" spans="1:37" s="12" customFormat="1" ht="18" customHeight="1">
      <c r="A45" s="104">
        <v>25</v>
      </c>
      <c r="B45" s="102" t="s">
        <v>64</v>
      </c>
      <c r="C45" s="52">
        <v>535.7</v>
      </c>
      <c r="D45" s="46">
        <f aca="true" t="shared" si="20" ref="D45:D68">G45+J45+M45+P45+S45</f>
        <v>20450.6</v>
      </c>
      <c r="E45" s="46">
        <f t="shared" si="19"/>
        <v>20450.6</v>
      </c>
      <c r="F45" s="76">
        <f t="shared" si="2"/>
        <v>0</v>
      </c>
      <c r="G45" s="45">
        <v>0</v>
      </c>
      <c r="H45" s="45">
        <v>0</v>
      </c>
      <c r="I45" s="45">
        <f t="shared" si="11"/>
        <v>0</v>
      </c>
      <c r="J45" s="45">
        <v>0</v>
      </c>
      <c r="K45" s="45">
        <v>0</v>
      </c>
      <c r="L45" s="45">
        <f t="shared" si="12"/>
        <v>0</v>
      </c>
      <c r="M45" s="51">
        <v>0</v>
      </c>
      <c r="N45" s="51">
        <v>0</v>
      </c>
      <c r="O45" s="45">
        <f t="shared" si="3"/>
        <v>0</v>
      </c>
      <c r="P45" s="95">
        <v>20450.6</v>
      </c>
      <c r="Q45" s="95">
        <v>20450.6</v>
      </c>
      <c r="R45" s="45">
        <f t="shared" si="4"/>
        <v>0</v>
      </c>
      <c r="S45" s="52">
        <v>0</v>
      </c>
      <c r="T45" s="52">
        <v>0</v>
      </c>
      <c r="U45" s="45">
        <f t="shared" si="5"/>
        <v>0</v>
      </c>
      <c r="V45" s="45">
        <f aca="true" t="shared" si="21" ref="V45:W47">Y45+AB45+AE45+AH45</f>
        <v>20986.3</v>
      </c>
      <c r="W45" s="45">
        <f t="shared" si="21"/>
        <v>20344.1</v>
      </c>
      <c r="X45" s="45">
        <f t="shared" si="6"/>
        <v>642.2000000000007</v>
      </c>
      <c r="Y45" s="57">
        <v>19400</v>
      </c>
      <c r="Z45" s="2">
        <v>19377.1</v>
      </c>
      <c r="AA45" s="45">
        <f t="shared" si="7"/>
        <v>22.900000000001455</v>
      </c>
      <c r="AB45" s="58">
        <v>1586.3</v>
      </c>
      <c r="AC45" s="2">
        <v>967</v>
      </c>
      <c r="AD45" s="45">
        <f t="shared" si="8"/>
        <v>619.3</v>
      </c>
      <c r="AE45" s="52">
        <v>0</v>
      </c>
      <c r="AF45" s="52">
        <v>0</v>
      </c>
      <c r="AG45" s="45">
        <f t="shared" si="9"/>
        <v>0</v>
      </c>
      <c r="AH45" s="45">
        <v>0</v>
      </c>
      <c r="AI45" s="45">
        <v>0</v>
      </c>
      <c r="AJ45" s="138">
        <f t="shared" si="10"/>
        <v>0</v>
      </c>
      <c r="AK45" s="2">
        <f t="shared" si="14"/>
        <v>642.2000000000007</v>
      </c>
    </row>
    <row r="46" spans="1:37" s="12" customFormat="1" ht="21" customHeight="1">
      <c r="A46" s="99">
        <v>26</v>
      </c>
      <c r="B46" s="102" t="s">
        <v>65</v>
      </c>
      <c r="C46" s="52">
        <v>7.1</v>
      </c>
      <c r="D46" s="46">
        <f t="shared" si="20"/>
        <v>19842.7</v>
      </c>
      <c r="E46" s="46">
        <f t="shared" si="19"/>
        <v>19842.7</v>
      </c>
      <c r="F46" s="76">
        <f t="shared" si="2"/>
        <v>0</v>
      </c>
      <c r="G46" s="45">
        <v>0</v>
      </c>
      <c r="H46" s="45">
        <v>0</v>
      </c>
      <c r="I46" s="45">
        <f t="shared" si="11"/>
        <v>0</v>
      </c>
      <c r="J46" s="45">
        <v>0</v>
      </c>
      <c r="K46" s="45">
        <v>0</v>
      </c>
      <c r="L46" s="45">
        <f t="shared" si="12"/>
        <v>0</v>
      </c>
      <c r="M46" s="51">
        <v>0</v>
      </c>
      <c r="N46" s="51">
        <v>0</v>
      </c>
      <c r="O46" s="45">
        <f t="shared" si="3"/>
        <v>0</v>
      </c>
      <c r="P46" s="58">
        <v>19842.7</v>
      </c>
      <c r="Q46" s="2">
        <v>19842.7</v>
      </c>
      <c r="R46" s="45">
        <f t="shared" si="4"/>
        <v>0</v>
      </c>
      <c r="S46" s="52">
        <v>0</v>
      </c>
      <c r="T46" s="52">
        <v>0</v>
      </c>
      <c r="U46" s="45">
        <f t="shared" si="5"/>
        <v>0</v>
      </c>
      <c r="V46" s="45">
        <f t="shared" si="21"/>
        <v>19849.8</v>
      </c>
      <c r="W46" s="45">
        <f t="shared" si="21"/>
        <v>19814.399999999998</v>
      </c>
      <c r="X46" s="45">
        <f t="shared" si="6"/>
        <v>35.400000000001455</v>
      </c>
      <c r="Y46" s="57">
        <v>19192.3</v>
      </c>
      <c r="Z46" s="2">
        <v>19192.3</v>
      </c>
      <c r="AA46" s="45">
        <f t="shared" si="7"/>
        <v>0</v>
      </c>
      <c r="AB46" s="58">
        <v>657.5</v>
      </c>
      <c r="AC46" s="2">
        <v>622.1</v>
      </c>
      <c r="AD46" s="45">
        <f t="shared" si="8"/>
        <v>35.39999999999998</v>
      </c>
      <c r="AE46" s="52">
        <v>0</v>
      </c>
      <c r="AF46" s="52">
        <v>0</v>
      </c>
      <c r="AG46" s="45">
        <f t="shared" si="9"/>
        <v>0</v>
      </c>
      <c r="AH46" s="45">
        <v>0</v>
      </c>
      <c r="AI46" s="45">
        <v>0</v>
      </c>
      <c r="AJ46" s="138">
        <f t="shared" si="10"/>
        <v>0</v>
      </c>
      <c r="AK46" s="2">
        <f t="shared" si="14"/>
        <v>35.400000000001455</v>
      </c>
    </row>
    <row r="47" spans="1:37" ht="18.75" customHeight="1">
      <c r="A47" s="104">
        <v>27</v>
      </c>
      <c r="B47" s="101" t="s">
        <v>71</v>
      </c>
      <c r="C47" s="56">
        <v>286.5</v>
      </c>
      <c r="D47" s="46">
        <f t="shared" si="20"/>
        <v>32439.1</v>
      </c>
      <c r="E47" s="46">
        <f t="shared" si="19"/>
        <v>32439.1</v>
      </c>
      <c r="F47" s="76">
        <f t="shared" si="2"/>
        <v>0</v>
      </c>
      <c r="G47" s="45">
        <v>0</v>
      </c>
      <c r="H47" s="45">
        <v>0</v>
      </c>
      <c r="I47" s="45">
        <f t="shared" si="11"/>
        <v>0</v>
      </c>
      <c r="J47" s="45">
        <v>0</v>
      </c>
      <c r="K47" s="45">
        <v>0</v>
      </c>
      <c r="L47" s="45">
        <f t="shared" si="12"/>
        <v>0</v>
      </c>
      <c r="M47" s="58">
        <v>116.3</v>
      </c>
      <c r="N47" s="58">
        <v>116.3</v>
      </c>
      <c r="O47" s="45">
        <f t="shared" si="3"/>
        <v>0</v>
      </c>
      <c r="P47" s="58">
        <v>32322.8</v>
      </c>
      <c r="Q47" s="2">
        <v>32322.8</v>
      </c>
      <c r="R47" s="45">
        <f t="shared" si="4"/>
        <v>0</v>
      </c>
      <c r="S47" s="52">
        <v>0</v>
      </c>
      <c r="T47" s="52">
        <v>0</v>
      </c>
      <c r="U47" s="45">
        <f t="shared" si="5"/>
        <v>0</v>
      </c>
      <c r="V47" s="45">
        <f t="shared" si="21"/>
        <v>32725.6</v>
      </c>
      <c r="W47" s="45">
        <f t="shared" si="21"/>
        <v>32698.100000000002</v>
      </c>
      <c r="X47" s="45">
        <f t="shared" si="6"/>
        <v>27.499999999996362</v>
      </c>
      <c r="Y47" s="57">
        <v>30150</v>
      </c>
      <c r="Z47" s="2">
        <v>30217.9</v>
      </c>
      <c r="AA47" s="45">
        <f t="shared" si="7"/>
        <v>-67.90000000000146</v>
      </c>
      <c r="AB47" s="58">
        <v>2575.6</v>
      </c>
      <c r="AC47" s="2">
        <v>2480.2</v>
      </c>
      <c r="AD47" s="45">
        <f t="shared" si="8"/>
        <v>95.40000000000009</v>
      </c>
      <c r="AE47" s="52">
        <v>0</v>
      </c>
      <c r="AF47" s="52">
        <v>0</v>
      </c>
      <c r="AG47" s="45">
        <f t="shared" si="9"/>
        <v>0</v>
      </c>
      <c r="AH47" s="45">
        <v>0</v>
      </c>
      <c r="AI47" s="45">
        <v>0</v>
      </c>
      <c r="AJ47" s="138">
        <f t="shared" si="10"/>
        <v>0</v>
      </c>
      <c r="AK47" s="2">
        <f t="shared" si="14"/>
        <v>27.499999999996362</v>
      </c>
    </row>
    <row r="48" spans="1:37" s="12" customFormat="1" ht="16.5" customHeight="1">
      <c r="A48" s="99">
        <v>28</v>
      </c>
      <c r="B48" s="101" t="s">
        <v>72</v>
      </c>
      <c r="C48" s="56">
        <v>1883</v>
      </c>
      <c r="D48" s="46">
        <f t="shared" si="20"/>
        <v>35665.7</v>
      </c>
      <c r="E48" s="46">
        <f t="shared" si="19"/>
        <v>35665.7</v>
      </c>
      <c r="F48" s="76">
        <f t="shared" si="2"/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1020.6</v>
      </c>
      <c r="N48" s="56">
        <v>1020.6</v>
      </c>
      <c r="O48" s="45">
        <f t="shared" si="3"/>
        <v>0</v>
      </c>
      <c r="P48" s="56">
        <v>34645.1</v>
      </c>
      <c r="Q48" s="56">
        <v>34645.1</v>
      </c>
      <c r="R48" s="45">
        <f t="shared" si="4"/>
        <v>0</v>
      </c>
      <c r="S48" s="56">
        <v>0</v>
      </c>
      <c r="T48" s="56">
        <v>0</v>
      </c>
      <c r="U48" s="45">
        <f t="shared" si="5"/>
        <v>0</v>
      </c>
      <c r="V48" s="45">
        <f aca="true" t="shared" si="22" ref="V48:W50">Y48+AB48+AE48+AH48</f>
        <v>37548.7</v>
      </c>
      <c r="W48" s="45">
        <f t="shared" si="22"/>
        <v>36631.5</v>
      </c>
      <c r="X48" s="45">
        <f t="shared" si="6"/>
        <v>917.1999999999971</v>
      </c>
      <c r="Y48" s="56">
        <v>32531</v>
      </c>
      <c r="Z48" s="56">
        <v>31935.1</v>
      </c>
      <c r="AA48" s="45">
        <f t="shared" si="7"/>
        <v>595.9000000000015</v>
      </c>
      <c r="AB48" s="56">
        <v>3997.1</v>
      </c>
      <c r="AC48" s="56">
        <v>3675.8</v>
      </c>
      <c r="AD48" s="45">
        <f t="shared" si="8"/>
        <v>321.2999999999997</v>
      </c>
      <c r="AE48" s="56">
        <v>1020.6</v>
      </c>
      <c r="AF48" s="56">
        <v>1020.6</v>
      </c>
      <c r="AG48" s="45">
        <f t="shared" si="9"/>
        <v>0</v>
      </c>
      <c r="AH48" s="56">
        <v>0</v>
      </c>
      <c r="AI48" s="56">
        <v>0</v>
      </c>
      <c r="AJ48" s="138">
        <f t="shared" si="10"/>
        <v>0</v>
      </c>
      <c r="AK48" s="2">
        <f t="shared" si="14"/>
        <v>917.1999999999971</v>
      </c>
    </row>
    <row r="49" spans="1:37" ht="15.75" customHeight="1">
      <c r="A49" s="104">
        <v>29</v>
      </c>
      <c r="B49" s="53" t="s">
        <v>34</v>
      </c>
      <c r="C49" s="61">
        <v>5.2</v>
      </c>
      <c r="D49" s="80">
        <f t="shared" si="20"/>
        <v>28318</v>
      </c>
      <c r="E49" s="46">
        <f t="shared" si="19"/>
        <v>28318</v>
      </c>
      <c r="F49" s="76">
        <f t="shared" si="2"/>
        <v>0</v>
      </c>
      <c r="G49" s="45">
        <v>0</v>
      </c>
      <c r="H49" s="45">
        <v>0</v>
      </c>
      <c r="I49" s="45">
        <f t="shared" si="11"/>
        <v>0</v>
      </c>
      <c r="J49" s="45">
        <v>0</v>
      </c>
      <c r="K49" s="45">
        <v>0</v>
      </c>
      <c r="L49" s="45">
        <f t="shared" si="12"/>
        <v>0</v>
      </c>
      <c r="M49" s="58">
        <v>0</v>
      </c>
      <c r="N49" s="58">
        <v>0</v>
      </c>
      <c r="O49" s="45">
        <f t="shared" si="3"/>
        <v>0</v>
      </c>
      <c r="P49" s="58">
        <v>28318</v>
      </c>
      <c r="Q49" s="58">
        <v>28318</v>
      </c>
      <c r="R49" s="45">
        <f t="shared" si="4"/>
        <v>0</v>
      </c>
      <c r="S49" s="52">
        <v>0</v>
      </c>
      <c r="T49" s="52">
        <v>0</v>
      </c>
      <c r="U49" s="45">
        <f t="shared" si="5"/>
        <v>0</v>
      </c>
      <c r="V49" s="45">
        <f t="shared" si="22"/>
        <v>28323.2</v>
      </c>
      <c r="W49" s="45">
        <f t="shared" si="22"/>
        <v>28258.5</v>
      </c>
      <c r="X49" s="45">
        <f t="shared" si="6"/>
        <v>64.70000000000073</v>
      </c>
      <c r="Y49" s="57">
        <v>26177.8</v>
      </c>
      <c r="Z49" s="2">
        <v>26222.4</v>
      </c>
      <c r="AA49" s="45">
        <f t="shared" si="7"/>
        <v>-44.60000000000218</v>
      </c>
      <c r="AB49" s="58">
        <v>2145.4</v>
      </c>
      <c r="AC49" s="2">
        <v>2036.1</v>
      </c>
      <c r="AD49" s="45">
        <f t="shared" si="8"/>
        <v>109.30000000000018</v>
      </c>
      <c r="AE49" s="2">
        <v>0</v>
      </c>
      <c r="AF49" s="2">
        <v>0</v>
      </c>
      <c r="AG49" s="45">
        <f t="shared" si="9"/>
        <v>0</v>
      </c>
      <c r="AH49" s="45">
        <v>0</v>
      </c>
      <c r="AI49" s="45">
        <v>0</v>
      </c>
      <c r="AJ49" s="138">
        <f t="shared" si="10"/>
        <v>0</v>
      </c>
      <c r="AK49" s="2">
        <f t="shared" si="14"/>
        <v>64.70000000000073</v>
      </c>
    </row>
    <row r="50" spans="1:37" s="70" customFormat="1" ht="23.25" customHeight="1">
      <c r="A50" s="99">
        <v>30</v>
      </c>
      <c r="B50" s="102" t="s">
        <v>73</v>
      </c>
      <c r="C50" s="96">
        <v>4527</v>
      </c>
      <c r="D50" s="80">
        <f t="shared" si="20"/>
        <v>103404</v>
      </c>
      <c r="E50" s="46">
        <f t="shared" si="19"/>
        <v>103861.9</v>
      </c>
      <c r="F50" s="76">
        <f t="shared" si="2"/>
        <v>-457.8999999999942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52">
        <v>2636.7</v>
      </c>
      <c r="N50" s="52">
        <v>2636.7</v>
      </c>
      <c r="O50" s="45">
        <f t="shared" si="3"/>
        <v>0</v>
      </c>
      <c r="P50" s="52">
        <v>100767.3</v>
      </c>
      <c r="Q50" s="52">
        <v>100767.3</v>
      </c>
      <c r="R50" s="45">
        <f t="shared" si="4"/>
        <v>0</v>
      </c>
      <c r="S50" s="52">
        <v>0</v>
      </c>
      <c r="T50" s="52">
        <v>457.9</v>
      </c>
      <c r="U50" s="45">
        <f t="shared" si="5"/>
        <v>-457.9</v>
      </c>
      <c r="V50" s="45">
        <f t="shared" si="22"/>
        <v>107931</v>
      </c>
      <c r="W50" s="45">
        <f t="shared" si="22"/>
        <v>107843.4</v>
      </c>
      <c r="X50" s="45">
        <f t="shared" si="6"/>
        <v>87.60000000000582</v>
      </c>
      <c r="Y50" s="52">
        <v>88521.3</v>
      </c>
      <c r="Z50" s="52">
        <v>89035.6</v>
      </c>
      <c r="AA50" s="45">
        <f t="shared" si="7"/>
        <v>-514.3000000000029</v>
      </c>
      <c r="AB50" s="52">
        <v>17294.3</v>
      </c>
      <c r="AC50" s="52">
        <v>16692.4</v>
      </c>
      <c r="AD50" s="45">
        <f t="shared" si="8"/>
        <v>601.8999999999978</v>
      </c>
      <c r="AE50" s="2">
        <v>2115.4</v>
      </c>
      <c r="AF50" s="2">
        <v>2115.4</v>
      </c>
      <c r="AG50" s="45">
        <f t="shared" si="9"/>
        <v>0</v>
      </c>
      <c r="AH50" s="45">
        <v>0</v>
      </c>
      <c r="AI50" s="45">
        <v>0</v>
      </c>
      <c r="AJ50" s="138">
        <f t="shared" si="10"/>
        <v>0</v>
      </c>
      <c r="AK50" s="2">
        <f t="shared" si="14"/>
        <v>545.5</v>
      </c>
    </row>
    <row r="51" spans="1:37" ht="15.75" customHeight="1">
      <c r="A51" s="104">
        <v>31</v>
      </c>
      <c r="B51" s="102" t="s">
        <v>77</v>
      </c>
      <c r="C51" s="52">
        <v>594.1</v>
      </c>
      <c r="D51" s="80">
        <f t="shared" si="20"/>
        <v>37273.700000000004</v>
      </c>
      <c r="E51" s="46">
        <f t="shared" si="19"/>
        <v>37273.700000000004</v>
      </c>
      <c r="F51" s="76">
        <f t="shared" si="2"/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52">
        <v>1515.8</v>
      </c>
      <c r="N51" s="52">
        <v>1515.8</v>
      </c>
      <c r="O51" s="45">
        <f t="shared" si="3"/>
        <v>0</v>
      </c>
      <c r="P51" s="52">
        <v>35757.9</v>
      </c>
      <c r="Q51" s="52">
        <v>35757.9</v>
      </c>
      <c r="R51" s="45">
        <f t="shared" si="4"/>
        <v>0</v>
      </c>
      <c r="S51" s="52">
        <v>0</v>
      </c>
      <c r="T51" s="52">
        <v>0</v>
      </c>
      <c r="U51" s="45">
        <f t="shared" si="5"/>
        <v>0</v>
      </c>
      <c r="V51" s="45">
        <f aca="true" t="shared" si="23" ref="V51:V60">Y51+AB51+AE51+AH51</f>
        <v>37867.799999999996</v>
      </c>
      <c r="W51" s="45">
        <f aca="true" t="shared" si="24" ref="W51:W60">Z51+AC51+AF51+AI51</f>
        <v>37677.899999999994</v>
      </c>
      <c r="X51" s="45">
        <f t="shared" si="6"/>
        <v>189.90000000000146</v>
      </c>
      <c r="Y51" s="52">
        <v>33890</v>
      </c>
      <c r="Z51" s="52">
        <v>33731</v>
      </c>
      <c r="AA51" s="45">
        <f t="shared" si="7"/>
        <v>159</v>
      </c>
      <c r="AB51" s="52">
        <v>2581.6</v>
      </c>
      <c r="AC51" s="52">
        <v>2550.7</v>
      </c>
      <c r="AD51" s="45">
        <f t="shared" si="8"/>
        <v>30.90000000000009</v>
      </c>
      <c r="AE51" s="52">
        <v>1396.2</v>
      </c>
      <c r="AF51" s="52">
        <v>1396.2</v>
      </c>
      <c r="AG51" s="45">
        <f t="shared" si="9"/>
        <v>0</v>
      </c>
      <c r="AH51" s="45">
        <v>0</v>
      </c>
      <c r="AI51" s="45">
        <v>0</v>
      </c>
      <c r="AJ51" s="138">
        <f t="shared" si="10"/>
        <v>0</v>
      </c>
      <c r="AK51" s="2">
        <f t="shared" si="14"/>
        <v>189.90000000000873</v>
      </c>
    </row>
    <row r="52" spans="1:37" s="12" customFormat="1" ht="16.5" customHeight="1">
      <c r="A52" s="99">
        <v>32</v>
      </c>
      <c r="B52" s="102" t="s">
        <v>78</v>
      </c>
      <c r="C52" s="52">
        <v>1062.1</v>
      </c>
      <c r="D52" s="80">
        <f t="shared" si="20"/>
        <v>31142.5</v>
      </c>
      <c r="E52" s="46">
        <f t="shared" si="19"/>
        <v>31142.5</v>
      </c>
      <c r="F52" s="76">
        <f t="shared" si="2"/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52">
        <v>1407.3</v>
      </c>
      <c r="N52" s="52">
        <v>1407.3</v>
      </c>
      <c r="O52" s="45">
        <f t="shared" si="3"/>
        <v>0</v>
      </c>
      <c r="P52" s="52">
        <v>29735.2</v>
      </c>
      <c r="Q52" s="52">
        <v>29735.2</v>
      </c>
      <c r="R52" s="45">
        <f t="shared" si="4"/>
        <v>0</v>
      </c>
      <c r="S52" s="52">
        <v>0</v>
      </c>
      <c r="T52" s="52">
        <v>0</v>
      </c>
      <c r="U52" s="45">
        <f t="shared" si="5"/>
        <v>0</v>
      </c>
      <c r="V52" s="45">
        <f t="shared" si="23"/>
        <v>32204.6</v>
      </c>
      <c r="W52" s="45">
        <f t="shared" si="24"/>
        <v>32204.6</v>
      </c>
      <c r="X52" s="45">
        <f t="shared" si="6"/>
        <v>0</v>
      </c>
      <c r="Y52" s="52">
        <v>28110</v>
      </c>
      <c r="Z52" s="52">
        <v>28274.3</v>
      </c>
      <c r="AA52" s="45">
        <f t="shared" si="7"/>
        <v>-164.29999999999927</v>
      </c>
      <c r="AB52" s="52">
        <v>2687.3</v>
      </c>
      <c r="AC52" s="52">
        <v>2523</v>
      </c>
      <c r="AD52" s="45">
        <f t="shared" si="8"/>
        <v>164.30000000000018</v>
      </c>
      <c r="AE52" s="52">
        <v>1407.3</v>
      </c>
      <c r="AF52" s="52">
        <v>1407.3</v>
      </c>
      <c r="AG52" s="45">
        <f t="shared" si="9"/>
        <v>0</v>
      </c>
      <c r="AH52" s="45">
        <v>0</v>
      </c>
      <c r="AI52" s="45">
        <v>0</v>
      </c>
      <c r="AJ52" s="138">
        <f t="shared" si="10"/>
        <v>0</v>
      </c>
      <c r="AK52" s="2">
        <f t="shared" si="14"/>
        <v>0</v>
      </c>
    </row>
    <row r="53" spans="1:37" s="12" customFormat="1" ht="16.5" customHeight="1">
      <c r="A53" s="104">
        <v>33</v>
      </c>
      <c r="B53" s="102" t="s">
        <v>79</v>
      </c>
      <c r="C53" s="52">
        <v>908.6</v>
      </c>
      <c r="D53" s="46">
        <f t="shared" si="20"/>
        <v>24690.3</v>
      </c>
      <c r="E53" s="46">
        <f t="shared" si="19"/>
        <v>24690.3</v>
      </c>
      <c r="F53" s="76">
        <f t="shared" si="2"/>
        <v>0</v>
      </c>
      <c r="G53" s="45">
        <v>0</v>
      </c>
      <c r="H53" s="45">
        <v>0</v>
      </c>
      <c r="I53" s="45">
        <f t="shared" si="11"/>
        <v>0</v>
      </c>
      <c r="J53" s="45">
        <v>0</v>
      </c>
      <c r="K53" s="45">
        <v>0</v>
      </c>
      <c r="L53" s="45">
        <f t="shared" si="12"/>
        <v>0</v>
      </c>
      <c r="M53" s="97">
        <v>0</v>
      </c>
      <c r="N53" s="59">
        <v>0</v>
      </c>
      <c r="O53" s="45">
        <f t="shared" si="3"/>
        <v>0</v>
      </c>
      <c r="P53" s="58">
        <v>24690.3</v>
      </c>
      <c r="Q53" s="58">
        <v>24690.3</v>
      </c>
      <c r="R53" s="45">
        <f t="shared" si="4"/>
        <v>0</v>
      </c>
      <c r="S53" s="52">
        <v>0</v>
      </c>
      <c r="T53" s="52">
        <v>0</v>
      </c>
      <c r="U53" s="45">
        <f t="shared" si="5"/>
        <v>0</v>
      </c>
      <c r="V53" s="45">
        <f t="shared" si="23"/>
        <v>25598.9</v>
      </c>
      <c r="W53" s="45">
        <f t="shared" si="24"/>
        <v>25199.399999999998</v>
      </c>
      <c r="X53" s="45">
        <f t="shared" si="6"/>
        <v>399.50000000000364</v>
      </c>
      <c r="Y53" s="2">
        <v>23892.2</v>
      </c>
      <c r="Z53" s="53">
        <v>23721.3</v>
      </c>
      <c r="AA53" s="45">
        <f t="shared" si="7"/>
        <v>170.90000000000146</v>
      </c>
      <c r="AB53" s="58">
        <v>1706.7</v>
      </c>
      <c r="AC53" s="2">
        <v>1478.1</v>
      </c>
      <c r="AD53" s="45">
        <f t="shared" si="8"/>
        <v>228.60000000000014</v>
      </c>
      <c r="AE53" s="51">
        <v>0</v>
      </c>
      <c r="AF53" s="45">
        <v>0</v>
      </c>
      <c r="AG53" s="45">
        <f t="shared" si="9"/>
        <v>0</v>
      </c>
      <c r="AH53" s="45">
        <v>0</v>
      </c>
      <c r="AI53" s="45">
        <v>0</v>
      </c>
      <c r="AJ53" s="138">
        <f t="shared" si="10"/>
        <v>0</v>
      </c>
      <c r="AK53" s="2">
        <f t="shared" si="14"/>
        <v>399.5</v>
      </c>
    </row>
    <row r="54" spans="1:37" s="12" customFormat="1" ht="18.75" customHeight="1">
      <c r="A54" s="99">
        <v>34</v>
      </c>
      <c r="B54" s="102" t="s">
        <v>80</v>
      </c>
      <c r="C54" s="52">
        <v>2694.8</v>
      </c>
      <c r="D54" s="46">
        <f t="shared" si="20"/>
        <v>26783</v>
      </c>
      <c r="E54" s="46">
        <f t="shared" si="19"/>
        <v>26783</v>
      </c>
      <c r="F54" s="76">
        <f t="shared" si="2"/>
        <v>0</v>
      </c>
      <c r="G54" s="45">
        <v>0</v>
      </c>
      <c r="H54" s="45">
        <v>0</v>
      </c>
      <c r="I54" s="45">
        <f t="shared" si="11"/>
        <v>0</v>
      </c>
      <c r="J54" s="45">
        <v>0</v>
      </c>
      <c r="K54" s="45">
        <v>0</v>
      </c>
      <c r="L54" s="45">
        <f t="shared" si="12"/>
        <v>0</v>
      </c>
      <c r="M54" s="97">
        <v>0</v>
      </c>
      <c r="N54" s="59">
        <v>0</v>
      </c>
      <c r="O54" s="45">
        <f t="shared" si="3"/>
        <v>0</v>
      </c>
      <c r="P54" s="58">
        <v>26783</v>
      </c>
      <c r="Q54" s="2">
        <v>26783</v>
      </c>
      <c r="R54" s="45">
        <f t="shared" si="4"/>
        <v>0</v>
      </c>
      <c r="S54" s="52">
        <v>0</v>
      </c>
      <c r="T54" s="52">
        <v>0</v>
      </c>
      <c r="U54" s="45">
        <f t="shared" si="5"/>
        <v>0</v>
      </c>
      <c r="V54" s="45">
        <f t="shared" si="23"/>
        <v>29477.8</v>
      </c>
      <c r="W54" s="45">
        <f t="shared" si="24"/>
        <v>27264.9</v>
      </c>
      <c r="X54" s="45">
        <f t="shared" si="6"/>
        <v>2212.899999999998</v>
      </c>
      <c r="Y54" s="2">
        <v>26195.1</v>
      </c>
      <c r="Z54" s="53">
        <v>25006</v>
      </c>
      <c r="AA54" s="45">
        <f t="shared" si="7"/>
        <v>1189.0999999999985</v>
      </c>
      <c r="AB54" s="45">
        <v>3282.7</v>
      </c>
      <c r="AC54" s="58">
        <v>2258.9</v>
      </c>
      <c r="AD54" s="45">
        <f t="shared" si="8"/>
        <v>1023.7999999999997</v>
      </c>
      <c r="AE54" s="51">
        <v>0</v>
      </c>
      <c r="AF54" s="45">
        <v>0</v>
      </c>
      <c r="AG54" s="45">
        <f t="shared" si="9"/>
        <v>0</v>
      </c>
      <c r="AH54" s="45">
        <v>0</v>
      </c>
      <c r="AI54" s="45">
        <v>0</v>
      </c>
      <c r="AJ54" s="138">
        <f t="shared" si="10"/>
        <v>0</v>
      </c>
      <c r="AK54" s="2">
        <f t="shared" si="14"/>
        <v>2212.899999999998</v>
      </c>
    </row>
    <row r="55" spans="1:40" s="12" customFormat="1" ht="15.75" customHeight="1">
      <c r="A55" s="104">
        <v>35</v>
      </c>
      <c r="B55" s="102" t="s">
        <v>81</v>
      </c>
      <c r="C55" s="52">
        <v>689.3</v>
      </c>
      <c r="D55" s="46">
        <f t="shared" si="20"/>
        <v>24554</v>
      </c>
      <c r="E55" s="46">
        <f t="shared" si="19"/>
        <v>24554.1</v>
      </c>
      <c r="F55" s="76">
        <f t="shared" si="2"/>
        <v>-0.09999999999854481</v>
      </c>
      <c r="G55" s="45">
        <v>0</v>
      </c>
      <c r="H55" s="45">
        <v>0</v>
      </c>
      <c r="I55" s="45">
        <f t="shared" si="11"/>
        <v>0</v>
      </c>
      <c r="J55" s="45">
        <v>0</v>
      </c>
      <c r="K55" s="45">
        <v>0</v>
      </c>
      <c r="L55" s="45">
        <f t="shared" si="12"/>
        <v>0</v>
      </c>
      <c r="M55" s="97">
        <v>0</v>
      </c>
      <c r="N55" s="59">
        <v>0</v>
      </c>
      <c r="O55" s="45">
        <f t="shared" si="3"/>
        <v>0</v>
      </c>
      <c r="P55" s="58">
        <v>24224</v>
      </c>
      <c r="Q55" s="2">
        <v>24224</v>
      </c>
      <c r="R55" s="45">
        <f t="shared" si="4"/>
        <v>0</v>
      </c>
      <c r="S55" s="58">
        <v>330</v>
      </c>
      <c r="T55" s="48">
        <v>330.1</v>
      </c>
      <c r="U55" s="45">
        <f t="shared" si="5"/>
        <v>-0.10000000000002274</v>
      </c>
      <c r="V55" s="45">
        <f t="shared" si="23"/>
        <v>25243.3</v>
      </c>
      <c r="W55" s="45">
        <f t="shared" si="24"/>
        <v>24522</v>
      </c>
      <c r="X55" s="45">
        <f t="shared" si="6"/>
        <v>721.2999999999993</v>
      </c>
      <c r="Y55" s="2">
        <v>23619.3</v>
      </c>
      <c r="Z55" s="53">
        <v>23181.7</v>
      </c>
      <c r="AA55" s="45">
        <f t="shared" si="7"/>
        <v>437.59999999999854</v>
      </c>
      <c r="AB55" s="58">
        <v>1624</v>
      </c>
      <c r="AC55" s="2">
        <v>1340.3</v>
      </c>
      <c r="AD55" s="45">
        <f t="shared" si="8"/>
        <v>283.70000000000005</v>
      </c>
      <c r="AE55" s="51">
        <v>0</v>
      </c>
      <c r="AF55" s="45">
        <v>0</v>
      </c>
      <c r="AG55" s="45">
        <f t="shared" si="9"/>
        <v>0</v>
      </c>
      <c r="AH55" s="45">
        <v>0</v>
      </c>
      <c r="AI55" s="45">
        <v>0</v>
      </c>
      <c r="AJ55" s="138">
        <f t="shared" si="10"/>
        <v>0</v>
      </c>
      <c r="AK55" s="2">
        <f t="shared" si="14"/>
        <v>721.3999999999978</v>
      </c>
      <c r="AN55" s="12" t="s">
        <v>42</v>
      </c>
    </row>
    <row r="56" spans="1:37" s="12" customFormat="1" ht="18.75" customHeight="1">
      <c r="A56" s="99">
        <v>36</v>
      </c>
      <c r="B56" s="102" t="s">
        <v>82</v>
      </c>
      <c r="C56" s="52">
        <v>2005</v>
      </c>
      <c r="D56" s="46">
        <f t="shared" si="20"/>
        <v>45092.6</v>
      </c>
      <c r="E56" s="46">
        <f t="shared" si="19"/>
        <v>45098.799999999996</v>
      </c>
      <c r="F56" s="76">
        <f t="shared" si="2"/>
        <v>-6.19999999999709</v>
      </c>
      <c r="G56" s="45">
        <v>0</v>
      </c>
      <c r="H56" s="45">
        <v>0</v>
      </c>
      <c r="I56" s="45">
        <f t="shared" si="11"/>
        <v>0</v>
      </c>
      <c r="J56" s="45">
        <v>0</v>
      </c>
      <c r="K56" s="45">
        <v>0</v>
      </c>
      <c r="L56" s="45">
        <f t="shared" si="12"/>
        <v>0</v>
      </c>
      <c r="M56" s="58">
        <v>475.1</v>
      </c>
      <c r="N56" s="58">
        <v>475.1</v>
      </c>
      <c r="O56" s="45">
        <f t="shared" si="3"/>
        <v>0</v>
      </c>
      <c r="P56" s="58">
        <v>44617.5</v>
      </c>
      <c r="Q56" s="2">
        <v>44617.5</v>
      </c>
      <c r="R56" s="45">
        <f t="shared" si="4"/>
        <v>0</v>
      </c>
      <c r="S56" s="58">
        <v>0</v>
      </c>
      <c r="T56" s="48">
        <v>6.2</v>
      </c>
      <c r="U56" s="45">
        <f t="shared" si="5"/>
        <v>-6.2</v>
      </c>
      <c r="V56" s="45">
        <f t="shared" si="23"/>
        <v>47097.6</v>
      </c>
      <c r="W56" s="45">
        <f t="shared" si="24"/>
        <v>46127.799999999996</v>
      </c>
      <c r="X56" s="45">
        <f t="shared" si="6"/>
        <v>969.8000000000029</v>
      </c>
      <c r="Y56" s="2">
        <v>41825.1</v>
      </c>
      <c r="Z56" s="53">
        <v>41664.1</v>
      </c>
      <c r="AA56" s="45">
        <f t="shared" si="7"/>
        <v>161</v>
      </c>
      <c r="AB56" s="58">
        <v>5272.5</v>
      </c>
      <c r="AC56" s="2">
        <v>4463.7</v>
      </c>
      <c r="AD56" s="45">
        <f t="shared" si="8"/>
        <v>808.8000000000002</v>
      </c>
      <c r="AE56" s="51">
        <v>0</v>
      </c>
      <c r="AF56" s="45">
        <v>0</v>
      </c>
      <c r="AG56" s="45">
        <f t="shared" si="9"/>
        <v>0</v>
      </c>
      <c r="AH56" s="45">
        <v>0</v>
      </c>
      <c r="AI56" s="45">
        <v>0</v>
      </c>
      <c r="AJ56" s="138">
        <f t="shared" si="10"/>
        <v>0</v>
      </c>
      <c r="AK56" s="2">
        <f t="shared" si="14"/>
        <v>976</v>
      </c>
    </row>
    <row r="57" spans="1:37" s="12" customFormat="1" ht="18.75" customHeight="1">
      <c r="A57" s="104">
        <v>37</v>
      </c>
      <c r="B57" s="102" t="s">
        <v>74</v>
      </c>
      <c r="C57" s="52">
        <v>3319.9</v>
      </c>
      <c r="D57" s="46">
        <f t="shared" si="20"/>
        <v>19726.3</v>
      </c>
      <c r="E57" s="46">
        <f t="shared" si="19"/>
        <v>19726.6</v>
      </c>
      <c r="F57" s="76">
        <f t="shared" si="2"/>
        <v>-0.2999999999992724</v>
      </c>
      <c r="G57" s="45">
        <v>0</v>
      </c>
      <c r="H57" s="45">
        <v>0</v>
      </c>
      <c r="I57" s="45">
        <f t="shared" si="11"/>
        <v>0</v>
      </c>
      <c r="J57" s="45">
        <v>0</v>
      </c>
      <c r="K57" s="45">
        <v>0</v>
      </c>
      <c r="L57" s="45">
        <f t="shared" si="12"/>
        <v>0</v>
      </c>
      <c r="M57" s="58">
        <v>1504.3</v>
      </c>
      <c r="N57" s="58">
        <v>1504.3</v>
      </c>
      <c r="O57" s="45">
        <f t="shared" si="3"/>
        <v>0</v>
      </c>
      <c r="P57" s="58">
        <v>18222</v>
      </c>
      <c r="Q57" s="58">
        <v>18222</v>
      </c>
      <c r="R57" s="45">
        <f t="shared" si="4"/>
        <v>0</v>
      </c>
      <c r="S57" s="58">
        <v>0</v>
      </c>
      <c r="T57" s="58">
        <v>0.3</v>
      </c>
      <c r="U57" s="45">
        <f t="shared" si="5"/>
        <v>-0.3</v>
      </c>
      <c r="V57" s="45">
        <f t="shared" si="23"/>
        <v>23046.2</v>
      </c>
      <c r="W57" s="45">
        <f t="shared" si="24"/>
        <v>18601.899999999998</v>
      </c>
      <c r="X57" s="45">
        <f t="shared" si="6"/>
        <v>4444.300000000003</v>
      </c>
      <c r="Y57" s="2">
        <v>17100</v>
      </c>
      <c r="Z57" s="53">
        <v>16120.3</v>
      </c>
      <c r="AA57" s="45">
        <f t="shared" si="7"/>
        <v>979.7000000000007</v>
      </c>
      <c r="AB57" s="98">
        <v>4441.9</v>
      </c>
      <c r="AC57" s="2">
        <v>977.3</v>
      </c>
      <c r="AD57" s="45">
        <f t="shared" si="8"/>
        <v>3464.5999999999995</v>
      </c>
      <c r="AE57" s="2">
        <v>1504.3</v>
      </c>
      <c r="AF57" s="57">
        <v>1504.3</v>
      </c>
      <c r="AG57" s="45">
        <f t="shared" si="9"/>
        <v>0</v>
      </c>
      <c r="AH57" s="45">
        <v>0</v>
      </c>
      <c r="AI57" s="45">
        <v>0</v>
      </c>
      <c r="AJ57" s="138">
        <f t="shared" si="10"/>
        <v>0</v>
      </c>
      <c r="AK57" s="2">
        <f t="shared" si="14"/>
        <v>4444.600000000002</v>
      </c>
    </row>
    <row r="58" spans="1:37" ht="19.5" customHeight="1">
      <c r="A58" s="99">
        <v>38</v>
      </c>
      <c r="B58" s="102" t="s">
        <v>83</v>
      </c>
      <c r="C58" s="52">
        <v>1583.3</v>
      </c>
      <c r="D58" s="46">
        <f t="shared" si="20"/>
        <v>34644.9</v>
      </c>
      <c r="E58" s="46">
        <f t="shared" si="19"/>
        <v>34650.200000000004</v>
      </c>
      <c r="F58" s="76">
        <f t="shared" si="2"/>
        <v>-5.30000000000291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52">
        <v>1153.3</v>
      </c>
      <c r="N58" s="52">
        <v>1153.3</v>
      </c>
      <c r="O58" s="45">
        <f t="shared" si="3"/>
        <v>0</v>
      </c>
      <c r="P58" s="52">
        <v>33491.6</v>
      </c>
      <c r="Q58" s="52">
        <v>33491.6</v>
      </c>
      <c r="R58" s="45">
        <f t="shared" si="4"/>
        <v>0</v>
      </c>
      <c r="S58" s="52">
        <v>0</v>
      </c>
      <c r="T58" s="52">
        <v>5.3</v>
      </c>
      <c r="U58" s="45">
        <f t="shared" si="5"/>
        <v>-5.3</v>
      </c>
      <c r="V58" s="45">
        <f t="shared" si="23"/>
        <v>36228.200000000004</v>
      </c>
      <c r="W58" s="45">
        <f t="shared" si="24"/>
        <v>34368.6</v>
      </c>
      <c r="X58" s="45">
        <f t="shared" si="6"/>
        <v>1859.6000000000058</v>
      </c>
      <c r="Y58" s="52">
        <v>32258</v>
      </c>
      <c r="Z58" s="52">
        <v>30773.8</v>
      </c>
      <c r="AA58" s="45">
        <f t="shared" si="7"/>
        <v>1484.2000000000007</v>
      </c>
      <c r="AB58" s="52">
        <v>2816.9</v>
      </c>
      <c r="AC58" s="52">
        <v>2571.9</v>
      </c>
      <c r="AD58" s="45">
        <f t="shared" si="8"/>
        <v>245</v>
      </c>
      <c r="AE58" s="52">
        <v>1153.3</v>
      </c>
      <c r="AF58" s="52">
        <v>1022.9</v>
      </c>
      <c r="AG58" s="45">
        <f t="shared" si="9"/>
        <v>130.39999999999998</v>
      </c>
      <c r="AH58" s="45">
        <v>0</v>
      </c>
      <c r="AI58" s="45">
        <v>0</v>
      </c>
      <c r="AJ58" s="138">
        <f t="shared" si="10"/>
        <v>0</v>
      </c>
      <c r="AK58" s="2">
        <f t="shared" si="14"/>
        <v>1864.9000000000087</v>
      </c>
    </row>
    <row r="59" spans="1:37" s="70" customFormat="1" ht="21.75" customHeight="1">
      <c r="A59" s="104">
        <v>39</v>
      </c>
      <c r="B59" s="102" t="s">
        <v>84</v>
      </c>
      <c r="C59" s="52">
        <v>107.6</v>
      </c>
      <c r="D59" s="46">
        <f t="shared" si="20"/>
        <v>22267</v>
      </c>
      <c r="E59" s="46">
        <f t="shared" si="19"/>
        <v>22267</v>
      </c>
      <c r="F59" s="76">
        <f t="shared" si="2"/>
        <v>0</v>
      </c>
      <c r="G59" s="45">
        <v>0</v>
      </c>
      <c r="H59" s="45">
        <v>0</v>
      </c>
      <c r="I59" s="45">
        <f aca="true" t="shared" si="25" ref="I59:I70">H59-G59</f>
        <v>0</v>
      </c>
      <c r="J59" s="45">
        <v>0</v>
      </c>
      <c r="K59" s="45">
        <v>0</v>
      </c>
      <c r="L59" s="45">
        <f aca="true" t="shared" si="26" ref="L59:L70">K59-J59</f>
        <v>0</v>
      </c>
      <c r="M59" s="2">
        <v>0</v>
      </c>
      <c r="N59" s="95">
        <v>0</v>
      </c>
      <c r="O59" s="45">
        <f t="shared" si="3"/>
        <v>0</v>
      </c>
      <c r="P59" s="58">
        <v>22267</v>
      </c>
      <c r="Q59" s="2">
        <v>22267</v>
      </c>
      <c r="R59" s="45">
        <f t="shared" si="4"/>
        <v>0</v>
      </c>
      <c r="S59" s="58">
        <v>0</v>
      </c>
      <c r="T59" s="48">
        <v>0</v>
      </c>
      <c r="U59" s="45">
        <f t="shared" si="5"/>
        <v>0</v>
      </c>
      <c r="V59" s="45">
        <f t="shared" si="23"/>
        <v>22374.6</v>
      </c>
      <c r="W59" s="45">
        <f t="shared" si="24"/>
        <v>22270</v>
      </c>
      <c r="X59" s="45">
        <f t="shared" si="6"/>
        <v>104.59999999999854</v>
      </c>
      <c r="Y59" s="2">
        <v>21127</v>
      </c>
      <c r="Z59" s="53">
        <v>21127</v>
      </c>
      <c r="AA59" s="45">
        <f t="shared" si="7"/>
        <v>0</v>
      </c>
      <c r="AB59" s="58">
        <v>1247.6</v>
      </c>
      <c r="AC59" s="58">
        <v>1143</v>
      </c>
      <c r="AD59" s="45">
        <f t="shared" si="8"/>
        <v>104.59999999999991</v>
      </c>
      <c r="AE59" s="79">
        <v>0</v>
      </c>
      <c r="AF59" s="59">
        <v>0</v>
      </c>
      <c r="AG59" s="45">
        <f t="shared" si="9"/>
        <v>0</v>
      </c>
      <c r="AH59" s="45">
        <v>0</v>
      </c>
      <c r="AI59" s="45">
        <v>0</v>
      </c>
      <c r="AJ59" s="138">
        <f t="shared" si="10"/>
        <v>0</v>
      </c>
      <c r="AK59" s="2">
        <f t="shared" si="14"/>
        <v>104.59999999999854</v>
      </c>
    </row>
    <row r="60" spans="1:37" s="70" customFormat="1" ht="18.75" customHeight="1">
      <c r="A60" s="99">
        <v>40</v>
      </c>
      <c r="B60" s="102" t="s">
        <v>85</v>
      </c>
      <c r="C60" s="52">
        <v>979.7</v>
      </c>
      <c r="D60" s="46">
        <f t="shared" si="20"/>
        <v>35972.2</v>
      </c>
      <c r="E60" s="46">
        <f t="shared" si="19"/>
        <v>35972.2</v>
      </c>
      <c r="F60" s="76">
        <f t="shared" si="2"/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52">
        <v>125.6</v>
      </c>
      <c r="N60" s="52">
        <v>125.6</v>
      </c>
      <c r="O60" s="45">
        <f t="shared" si="3"/>
        <v>0</v>
      </c>
      <c r="P60" s="52">
        <v>35846.6</v>
      </c>
      <c r="Q60" s="52">
        <v>35846.6</v>
      </c>
      <c r="R60" s="45">
        <f t="shared" si="4"/>
        <v>0</v>
      </c>
      <c r="S60" s="52">
        <v>0</v>
      </c>
      <c r="T60" s="52">
        <v>0</v>
      </c>
      <c r="U60" s="45">
        <f t="shared" si="5"/>
        <v>0</v>
      </c>
      <c r="V60" s="45">
        <f t="shared" si="23"/>
        <v>36951.899999999994</v>
      </c>
      <c r="W60" s="45">
        <f t="shared" si="24"/>
        <v>36135</v>
      </c>
      <c r="X60" s="45">
        <f t="shared" si="6"/>
        <v>816.8999999999942</v>
      </c>
      <c r="Y60" s="52">
        <v>34439.7</v>
      </c>
      <c r="Z60" s="52">
        <v>33793.3</v>
      </c>
      <c r="AA60" s="45">
        <f t="shared" si="7"/>
        <v>646.3999999999942</v>
      </c>
      <c r="AB60" s="52">
        <v>2512.2</v>
      </c>
      <c r="AC60" s="52">
        <v>2341.7</v>
      </c>
      <c r="AD60" s="45">
        <f t="shared" si="8"/>
        <v>170.5</v>
      </c>
      <c r="AE60" s="79">
        <v>0</v>
      </c>
      <c r="AF60" s="59">
        <v>0</v>
      </c>
      <c r="AG60" s="45">
        <f t="shared" si="9"/>
        <v>0</v>
      </c>
      <c r="AH60" s="45">
        <v>0</v>
      </c>
      <c r="AI60" s="45">
        <v>0</v>
      </c>
      <c r="AJ60" s="138">
        <f t="shared" si="10"/>
        <v>0</v>
      </c>
      <c r="AK60" s="2">
        <f t="shared" si="14"/>
        <v>816.8999999999942</v>
      </c>
    </row>
    <row r="61" spans="1:37" ht="21" customHeight="1">
      <c r="A61" s="104">
        <v>41</v>
      </c>
      <c r="B61" s="102" t="s">
        <v>86</v>
      </c>
      <c r="C61" s="52">
        <v>1485.6</v>
      </c>
      <c r="D61" s="46">
        <f t="shared" si="20"/>
        <v>37718.200000000004</v>
      </c>
      <c r="E61" s="46">
        <f t="shared" si="19"/>
        <v>37718.4</v>
      </c>
      <c r="F61" s="76">
        <f t="shared" si="2"/>
        <v>-0.19999999999708962</v>
      </c>
      <c r="G61" s="45">
        <v>0</v>
      </c>
      <c r="H61" s="45">
        <v>0</v>
      </c>
      <c r="I61" s="45">
        <f t="shared" si="25"/>
        <v>0</v>
      </c>
      <c r="J61" s="45">
        <v>0</v>
      </c>
      <c r="K61" s="45">
        <v>0</v>
      </c>
      <c r="L61" s="45">
        <f t="shared" si="26"/>
        <v>0</v>
      </c>
      <c r="M61" s="52">
        <v>1098.9</v>
      </c>
      <c r="N61" s="52">
        <v>1098.9</v>
      </c>
      <c r="O61" s="45">
        <f t="shared" si="3"/>
        <v>0</v>
      </c>
      <c r="P61" s="52">
        <v>36619.3</v>
      </c>
      <c r="Q61" s="52">
        <v>36619.3</v>
      </c>
      <c r="R61" s="45">
        <f t="shared" si="4"/>
        <v>0</v>
      </c>
      <c r="S61" s="52">
        <v>0</v>
      </c>
      <c r="T61" s="52">
        <v>0.2</v>
      </c>
      <c r="U61" s="45">
        <f t="shared" si="5"/>
        <v>-0.2</v>
      </c>
      <c r="V61" s="45">
        <f aca="true" t="shared" si="27" ref="V61:W63">Y61+AB61+AE61+AH61</f>
        <v>39203.799999999996</v>
      </c>
      <c r="W61" s="45">
        <f t="shared" si="27"/>
        <v>37243.700000000004</v>
      </c>
      <c r="X61" s="45">
        <f t="shared" si="6"/>
        <v>1960.0999999999913</v>
      </c>
      <c r="Y61" s="52">
        <v>35485.2</v>
      </c>
      <c r="Z61" s="52">
        <v>34605.4</v>
      </c>
      <c r="AA61" s="45">
        <f t="shared" si="7"/>
        <v>879.7999999999956</v>
      </c>
      <c r="AB61" s="52">
        <v>2619.7</v>
      </c>
      <c r="AC61" s="52">
        <v>1539.4</v>
      </c>
      <c r="AD61" s="45">
        <f t="shared" si="8"/>
        <v>1080.2999999999997</v>
      </c>
      <c r="AE61" s="52">
        <v>1098.9</v>
      </c>
      <c r="AF61" s="52">
        <v>1098.9</v>
      </c>
      <c r="AG61" s="45">
        <f t="shared" si="9"/>
        <v>0</v>
      </c>
      <c r="AH61" s="45">
        <v>0</v>
      </c>
      <c r="AI61" s="45">
        <v>0</v>
      </c>
      <c r="AJ61" s="138">
        <f t="shared" si="10"/>
        <v>0</v>
      </c>
      <c r="AK61" s="2">
        <f t="shared" si="14"/>
        <v>1960.2999999999956</v>
      </c>
    </row>
    <row r="62" spans="1:37" s="70" customFormat="1" ht="18.75" customHeight="1">
      <c r="A62" s="99">
        <v>42</v>
      </c>
      <c r="B62" s="102" t="s">
        <v>75</v>
      </c>
      <c r="C62" s="52">
        <v>653.5</v>
      </c>
      <c r="D62" s="46">
        <f t="shared" si="20"/>
        <v>21991.199999999997</v>
      </c>
      <c r="E62" s="46">
        <f t="shared" si="19"/>
        <v>21991.199999999997</v>
      </c>
      <c r="F62" s="76">
        <f t="shared" si="2"/>
        <v>0</v>
      </c>
      <c r="G62" s="45">
        <v>0</v>
      </c>
      <c r="H62" s="45">
        <v>0</v>
      </c>
      <c r="I62" s="45">
        <f t="shared" si="25"/>
        <v>0</v>
      </c>
      <c r="J62" s="45">
        <v>0</v>
      </c>
      <c r="K62" s="45">
        <v>0</v>
      </c>
      <c r="L62" s="45">
        <f t="shared" si="26"/>
        <v>0</v>
      </c>
      <c r="M62" s="58">
        <v>984.1</v>
      </c>
      <c r="N62" s="58">
        <v>984.1</v>
      </c>
      <c r="O62" s="45">
        <f t="shared" si="3"/>
        <v>0</v>
      </c>
      <c r="P62" s="58">
        <v>21007.1</v>
      </c>
      <c r="Q62" s="2">
        <v>21007.1</v>
      </c>
      <c r="R62" s="45">
        <f t="shared" si="4"/>
        <v>0</v>
      </c>
      <c r="S62" s="52">
        <v>0</v>
      </c>
      <c r="T62" s="52">
        <v>0</v>
      </c>
      <c r="U62" s="45">
        <f t="shared" si="5"/>
        <v>0</v>
      </c>
      <c r="V62" s="45">
        <f t="shared" si="27"/>
        <v>22644.699999999997</v>
      </c>
      <c r="W62" s="45">
        <f t="shared" si="27"/>
        <v>21974.3</v>
      </c>
      <c r="X62" s="45">
        <f t="shared" si="6"/>
        <v>670.3999999999978</v>
      </c>
      <c r="Y62" s="2">
        <v>18515</v>
      </c>
      <c r="Z62" s="53">
        <v>18371.5</v>
      </c>
      <c r="AA62" s="45">
        <f t="shared" si="7"/>
        <v>143.5</v>
      </c>
      <c r="AB62" s="2">
        <v>3145.6</v>
      </c>
      <c r="AC62" s="2">
        <v>2618.7</v>
      </c>
      <c r="AD62" s="45">
        <f t="shared" si="8"/>
        <v>526.9000000000001</v>
      </c>
      <c r="AE62" s="2">
        <v>984.1</v>
      </c>
      <c r="AF62" s="57">
        <v>984.1</v>
      </c>
      <c r="AG62" s="45">
        <f t="shared" si="9"/>
        <v>0</v>
      </c>
      <c r="AH62" s="45">
        <v>0</v>
      </c>
      <c r="AI62" s="45">
        <v>0</v>
      </c>
      <c r="AJ62" s="138">
        <f t="shared" si="10"/>
        <v>0</v>
      </c>
      <c r="AK62" s="2">
        <f t="shared" si="14"/>
        <v>670.3999999999978</v>
      </c>
    </row>
    <row r="63" spans="1:37" s="12" customFormat="1" ht="18.75" customHeight="1">
      <c r="A63" s="104">
        <v>43</v>
      </c>
      <c r="B63" s="102" t="s">
        <v>76</v>
      </c>
      <c r="C63" s="52">
        <v>1952.1</v>
      </c>
      <c r="D63" s="46">
        <f t="shared" si="20"/>
        <v>20884.7</v>
      </c>
      <c r="E63" s="46">
        <f t="shared" si="19"/>
        <v>20884.7</v>
      </c>
      <c r="F63" s="76">
        <f t="shared" si="2"/>
        <v>0</v>
      </c>
      <c r="G63" s="45">
        <v>0</v>
      </c>
      <c r="H63" s="45">
        <v>0</v>
      </c>
      <c r="I63" s="45">
        <f t="shared" si="25"/>
        <v>0</v>
      </c>
      <c r="J63" s="45">
        <v>0</v>
      </c>
      <c r="K63" s="45">
        <v>0</v>
      </c>
      <c r="L63" s="45">
        <f t="shared" si="26"/>
        <v>0</v>
      </c>
      <c r="M63" s="58">
        <v>0</v>
      </c>
      <c r="N63" s="58">
        <v>0</v>
      </c>
      <c r="O63" s="45">
        <f t="shared" si="3"/>
        <v>0</v>
      </c>
      <c r="P63" s="58">
        <v>20884.7</v>
      </c>
      <c r="Q63" s="2">
        <v>20884.7</v>
      </c>
      <c r="R63" s="45">
        <f t="shared" si="4"/>
        <v>0</v>
      </c>
      <c r="S63" s="52">
        <v>0</v>
      </c>
      <c r="T63" s="52">
        <v>0</v>
      </c>
      <c r="U63" s="45">
        <f t="shared" si="5"/>
        <v>0</v>
      </c>
      <c r="V63" s="45">
        <f t="shared" si="27"/>
        <v>22836.8</v>
      </c>
      <c r="W63" s="45">
        <f t="shared" si="27"/>
        <v>19931.5</v>
      </c>
      <c r="X63" s="45">
        <f t="shared" si="6"/>
        <v>2905.2999999999993</v>
      </c>
      <c r="Y63" s="2">
        <v>19500</v>
      </c>
      <c r="Z63" s="53">
        <v>17751.2</v>
      </c>
      <c r="AA63" s="45">
        <f t="shared" si="7"/>
        <v>1748.7999999999993</v>
      </c>
      <c r="AB63" s="58">
        <v>3336.8</v>
      </c>
      <c r="AC63" s="2">
        <v>2180.3</v>
      </c>
      <c r="AD63" s="45">
        <f t="shared" si="8"/>
        <v>1156.5</v>
      </c>
      <c r="AE63" s="2">
        <v>0</v>
      </c>
      <c r="AF63" s="2">
        <v>0</v>
      </c>
      <c r="AG63" s="45">
        <f t="shared" si="9"/>
        <v>0</v>
      </c>
      <c r="AH63" s="45">
        <v>0</v>
      </c>
      <c r="AI63" s="45">
        <v>0</v>
      </c>
      <c r="AJ63" s="138">
        <f t="shared" si="10"/>
        <v>0</v>
      </c>
      <c r="AK63" s="2">
        <f t="shared" si="14"/>
        <v>2905.2999999999993</v>
      </c>
    </row>
    <row r="64" spans="1:37" s="12" customFormat="1" ht="18.75" customHeight="1">
      <c r="A64" s="104">
        <v>44</v>
      </c>
      <c r="B64" s="102" t="s">
        <v>35</v>
      </c>
      <c r="C64" s="52">
        <v>3896.7</v>
      </c>
      <c r="D64" s="46">
        <f t="shared" si="20"/>
        <v>28461.9</v>
      </c>
      <c r="E64" s="46">
        <f t="shared" si="19"/>
        <v>28462.300000000003</v>
      </c>
      <c r="F64" s="76">
        <f t="shared" si="2"/>
        <v>-0.4000000000014552</v>
      </c>
      <c r="G64" s="45">
        <v>0</v>
      </c>
      <c r="H64" s="45">
        <v>0</v>
      </c>
      <c r="I64" s="45">
        <f t="shared" si="25"/>
        <v>0</v>
      </c>
      <c r="J64" s="45">
        <v>0</v>
      </c>
      <c r="K64" s="45">
        <v>0</v>
      </c>
      <c r="L64" s="45">
        <f t="shared" si="26"/>
        <v>0</v>
      </c>
      <c r="M64" s="58">
        <v>391</v>
      </c>
      <c r="N64" s="58">
        <v>391</v>
      </c>
      <c r="O64" s="45">
        <f t="shared" si="3"/>
        <v>0</v>
      </c>
      <c r="P64" s="58">
        <v>28070.9</v>
      </c>
      <c r="Q64" s="58">
        <v>28070.9</v>
      </c>
      <c r="R64" s="45">
        <f t="shared" si="4"/>
        <v>0</v>
      </c>
      <c r="S64" s="52">
        <v>0</v>
      </c>
      <c r="T64" s="52">
        <v>0.4</v>
      </c>
      <c r="U64" s="45">
        <f t="shared" si="5"/>
        <v>-0.4</v>
      </c>
      <c r="V64" s="45">
        <f>Y64+AB64</f>
        <v>32358.6</v>
      </c>
      <c r="W64" s="45">
        <f>Z64+AC64</f>
        <v>29722.600000000002</v>
      </c>
      <c r="X64" s="45">
        <f t="shared" si="6"/>
        <v>2635.9999999999964</v>
      </c>
      <c r="Y64" s="2">
        <v>27105</v>
      </c>
      <c r="Z64" s="53">
        <v>27079.2</v>
      </c>
      <c r="AA64" s="45">
        <f t="shared" si="7"/>
        <v>25.799999999999272</v>
      </c>
      <c r="AB64" s="2">
        <v>5253.6</v>
      </c>
      <c r="AC64" s="2">
        <v>2643.4</v>
      </c>
      <c r="AD64" s="45">
        <f t="shared" si="8"/>
        <v>2610.2000000000003</v>
      </c>
      <c r="AE64" s="2">
        <v>0</v>
      </c>
      <c r="AF64" s="2">
        <v>0</v>
      </c>
      <c r="AG64" s="45">
        <f t="shared" si="9"/>
        <v>0</v>
      </c>
      <c r="AH64" s="45">
        <v>0</v>
      </c>
      <c r="AI64" s="45">
        <v>0</v>
      </c>
      <c r="AJ64" s="138">
        <f t="shared" si="10"/>
        <v>0</v>
      </c>
      <c r="AK64" s="2">
        <f t="shared" si="14"/>
        <v>2636.4000000000015</v>
      </c>
    </row>
    <row r="65" spans="1:37" s="70" customFormat="1" ht="18.75" customHeight="1">
      <c r="A65" s="99">
        <v>45</v>
      </c>
      <c r="B65" s="102" t="s">
        <v>92</v>
      </c>
      <c r="C65" s="52">
        <v>6475.7</v>
      </c>
      <c r="D65" s="46">
        <f t="shared" si="20"/>
        <v>58665</v>
      </c>
      <c r="E65" s="46">
        <f t="shared" si="19"/>
        <v>58873.4</v>
      </c>
      <c r="F65" s="76">
        <f t="shared" si="2"/>
        <v>-208.40000000000146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52">
        <v>4665.6</v>
      </c>
      <c r="N65" s="52">
        <v>4665.6</v>
      </c>
      <c r="O65" s="45">
        <f t="shared" si="3"/>
        <v>0</v>
      </c>
      <c r="P65" s="52">
        <v>53999.4</v>
      </c>
      <c r="Q65" s="52">
        <v>53999.4</v>
      </c>
      <c r="R65" s="45">
        <f t="shared" si="4"/>
        <v>0</v>
      </c>
      <c r="S65" s="52">
        <v>0</v>
      </c>
      <c r="T65" s="52">
        <v>208.4</v>
      </c>
      <c r="U65" s="45">
        <f t="shared" si="5"/>
        <v>-208.4</v>
      </c>
      <c r="V65" s="45">
        <f>Y65+AB65+AE65</f>
        <v>65140.7</v>
      </c>
      <c r="W65" s="45">
        <f>Z65+AC65+AF65</f>
        <v>58102</v>
      </c>
      <c r="X65" s="45">
        <f t="shared" si="6"/>
        <v>7038.699999999997</v>
      </c>
      <c r="Y65" s="52">
        <v>43095.5</v>
      </c>
      <c r="Z65" s="52">
        <v>42652.1</v>
      </c>
      <c r="AA65" s="45">
        <f t="shared" si="7"/>
        <v>443.40000000000146</v>
      </c>
      <c r="AB65" s="52">
        <v>18097</v>
      </c>
      <c r="AC65" s="52">
        <v>11501.7</v>
      </c>
      <c r="AD65" s="45">
        <f t="shared" si="8"/>
        <v>6595.299999999999</v>
      </c>
      <c r="AE65" s="52">
        <v>3948.2</v>
      </c>
      <c r="AF65" s="52">
        <v>3948.2</v>
      </c>
      <c r="AG65" s="45">
        <f t="shared" si="9"/>
        <v>0</v>
      </c>
      <c r="AH65" s="45">
        <v>0</v>
      </c>
      <c r="AI65" s="45">
        <v>0</v>
      </c>
      <c r="AJ65" s="138">
        <f t="shared" si="10"/>
        <v>0</v>
      </c>
      <c r="AK65" s="2">
        <f t="shared" si="14"/>
        <v>7247.0999999999985</v>
      </c>
    </row>
    <row r="66" spans="1:37" s="70" customFormat="1" ht="21" customHeight="1">
      <c r="A66" s="99">
        <v>46</v>
      </c>
      <c r="B66" s="102" t="s">
        <v>87</v>
      </c>
      <c r="C66" s="52">
        <v>3410.4</v>
      </c>
      <c r="D66" s="46">
        <f t="shared" si="20"/>
        <v>60897.4</v>
      </c>
      <c r="E66" s="46">
        <f t="shared" si="19"/>
        <v>60901.9</v>
      </c>
      <c r="F66" s="76">
        <f t="shared" si="2"/>
        <v>-4.5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52">
        <v>2379.6</v>
      </c>
      <c r="N66" s="52">
        <v>2379.6</v>
      </c>
      <c r="O66" s="45">
        <f t="shared" si="3"/>
        <v>0</v>
      </c>
      <c r="P66" s="52">
        <v>58517.8</v>
      </c>
      <c r="Q66" s="52">
        <v>58517.8</v>
      </c>
      <c r="R66" s="45">
        <f t="shared" si="4"/>
        <v>0</v>
      </c>
      <c r="S66" s="52">
        <v>0</v>
      </c>
      <c r="T66" s="52">
        <v>4.5</v>
      </c>
      <c r="U66" s="45">
        <f t="shared" si="5"/>
        <v>-4.5</v>
      </c>
      <c r="V66" s="45">
        <f>Y66+AB66+AE66</f>
        <v>64307.799999999996</v>
      </c>
      <c r="W66" s="45">
        <f>Z66+AC66+AF66</f>
        <v>63927.6</v>
      </c>
      <c r="X66" s="45">
        <f t="shared" si="6"/>
        <v>380.1999999999971</v>
      </c>
      <c r="Y66" s="52">
        <v>49227.9</v>
      </c>
      <c r="Z66" s="52">
        <v>49599.3</v>
      </c>
      <c r="AA66" s="45">
        <f t="shared" si="7"/>
        <v>-371.40000000000146</v>
      </c>
      <c r="AB66" s="52">
        <v>12700.3</v>
      </c>
      <c r="AC66" s="52">
        <v>11948.7</v>
      </c>
      <c r="AD66" s="45">
        <f t="shared" si="8"/>
        <v>751.5999999999985</v>
      </c>
      <c r="AE66" s="52">
        <v>2379.6</v>
      </c>
      <c r="AF66" s="52">
        <v>2379.6</v>
      </c>
      <c r="AG66" s="45">
        <f t="shared" si="9"/>
        <v>0</v>
      </c>
      <c r="AH66" s="45">
        <v>0</v>
      </c>
      <c r="AI66" s="45">
        <v>0</v>
      </c>
      <c r="AJ66" s="138">
        <f t="shared" si="10"/>
        <v>0</v>
      </c>
      <c r="AK66" s="2">
        <f t="shared" si="14"/>
        <v>384.70000000000437</v>
      </c>
    </row>
    <row r="67" spans="1:37" ht="18.75" customHeight="1">
      <c r="A67" s="99">
        <v>47</v>
      </c>
      <c r="B67" s="102" t="s">
        <v>88</v>
      </c>
      <c r="C67" s="52">
        <v>395.9</v>
      </c>
      <c r="D67" s="46">
        <f t="shared" si="20"/>
        <v>34280.7</v>
      </c>
      <c r="E67" s="46">
        <f t="shared" si="19"/>
        <v>34300.1</v>
      </c>
      <c r="F67" s="76">
        <f t="shared" si="2"/>
        <v>-19.400000000001455</v>
      </c>
      <c r="G67" s="45">
        <v>0</v>
      </c>
      <c r="H67" s="45">
        <v>0</v>
      </c>
      <c r="I67" s="45">
        <f t="shared" si="25"/>
        <v>0</v>
      </c>
      <c r="J67" s="45">
        <v>0</v>
      </c>
      <c r="K67" s="45">
        <v>0</v>
      </c>
      <c r="L67" s="45">
        <f t="shared" si="26"/>
        <v>0</v>
      </c>
      <c r="M67" s="58">
        <v>0</v>
      </c>
      <c r="N67" s="58">
        <v>0</v>
      </c>
      <c r="O67" s="45">
        <f t="shared" si="3"/>
        <v>0</v>
      </c>
      <c r="P67" s="58">
        <v>34280.7</v>
      </c>
      <c r="Q67" s="2">
        <v>34280.7</v>
      </c>
      <c r="R67" s="45">
        <f t="shared" si="4"/>
        <v>0</v>
      </c>
      <c r="S67" s="58">
        <v>0</v>
      </c>
      <c r="T67" s="48">
        <v>19.4</v>
      </c>
      <c r="U67" s="45">
        <f t="shared" si="5"/>
        <v>-19.4</v>
      </c>
      <c r="V67" s="45">
        <f>Y67+AB67+AE67+AH67</f>
        <v>34676.6</v>
      </c>
      <c r="W67" s="45">
        <f>Z67+AC67+AF67+AI67</f>
        <v>34685.2</v>
      </c>
      <c r="X67" s="45">
        <f t="shared" si="6"/>
        <v>-8.599999999998545</v>
      </c>
      <c r="Y67" s="45">
        <v>30660</v>
      </c>
      <c r="Z67" s="95">
        <v>30675.7</v>
      </c>
      <c r="AA67" s="45">
        <f t="shared" si="7"/>
        <v>-15.700000000000728</v>
      </c>
      <c r="AB67" s="58">
        <v>4016.6</v>
      </c>
      <c r="AC67" s="2">
        <v>4009.5</v>
      </c>
      <c r="AD67" s="45">
        <f t="shared" si="8"/>
        <v>7.099999999999909</v>
      </c>
      <c r="AE67" s="51">
        <v>0</v>
      </c>
      <c r="AF67" s="51">
        <v>0</v>
      </c>
      <c r="AG67" s="45">
        <f t="shared" si="9"/>
        <v>0</v>
      </c>
      <c r="AH67" s="45">
        <v>0</v>
      </c>
      <c r="AI67" s="45">
        <v>0</v>
      </c>
      <c r="AJ67" s="138">
        <f t="shared" si="10"/>
        <v>0</v>
      </c>
      <c r="AK67" s="2">
        <f t="shared" si="14"/>
        <v>10.80000000000291</v>
      </c>
    </row>
    <row r="68" spans="1:37" ht="13.5">
      <c r="A68" s="106">
        <v>48</v>
      </c>
      <c r="B68" s="53" t="s">
        <v>91</v>
      </c>
      <c r="C68" s="105">
        <v>4911.9</v>
      </c>
      <c r="D68" s="46">
        <f t="shared" si="20"/>
        <v>71568.4</v>
      </c>
      <c r="E68" s="46">
        <f t="shared" si="19"/>
        <v>74614.40000000001</v>
      </c>
      <c r="F68" s="76">
        <f t="shared" si="2"/>
        <v>-3046.0000000000146</v>
      </c>
      <c r="G68" s="45">
        <v>0</v>
      </c>
      <c r="H68" s="45">
        <v>0</v>
      </c>
      <c r="I68" s="45">
        <f t="shared" si="25"/>
        <v>0</v>
      </c>
      <c r="J68" s="45">
        <v>0</v>
      </c>
      <c r="K68" s="45">
        <v>0</v>
      </c>
      <c r="L68" s="45">
        <f t="shared" si="26"/>
        <v>0</v>
      </c>
      <c r="M68" s="51">
        <v>11469.6</v>
      </c>
      <c r="N68" s="51">
        <v>14599.6</v>
      </c>
      <c r="O68" s="45">
        <f t="shared" si="3"/>
        <v>-3130</v>
      </c>
      <c r="P68" s="59">
        <v>52698.8</v>
      </c>
      <c r="Q68" s="59">
        <v>52698.8</v>
      </c>
      <c r="R68" s="45">
        <f t="shared" si="4"/>
        <v>0</v>
      </c>
      <c r="S68" s="59">
        <v>7400</v>
      </c>
      <c r="T68" s="60">
        <v>7316</v>
      </c>
      <c r="U68" s="45">
        <f t="shared" si="5"/>
        <v>84</v>
      </c>
      <c r="V68" s="76">
        <f>Y68+AB68+AE68+AH68</f>
        <v>76480.3</v>
      </c>
      <c r="W68" s="45">
        <f>Z68+AC68+AF68+AI68</f>
        <v>74042.5</v>
      </c>
      <c r="X68" s="45">
        <f t="shared" si="6"/>
        <v>2437.800000000003</v>
      </c>
      <c r="Y68" s="51">
        <v>63707.3</v>
      </c>
      <c r="Z68" s="79">
        <v>63707.3</v>
      </c>
      <c r="AA68" s="45">
        <f t="shared" si="7"/>
        <v>0</v>
      </c>
      <c r="AB68" s="107">
        <v>12773</v>
      </c>
      <c r="AC68" s="60">
        <v>10335.2</v>
      </c>
      <c r="AD68" s="45">
        <f t="shared" si="8"/>
        <v>2437.7999999999993</v>
      </c>
      <c r="AE68" s="51">
        <v>0</v>
      </c>
      <c r="AF68" s="60">
        <v>0</v>
      </c>
      <c r="AG68" s="45">
        <f t="shared" si="9"/>
        <v>0</v>
      </c>
      <c r="AH68" s="45">
        <v>0</v>
      </c>
      <c r="AI68" s="45">
        <v>0</v>
      </c>
      <c r="AJ68" s="138">
        <f t="shared" si="10"/>
        <v>0</v>
      </c>
      <c r="AK68" s="140">
        <f>C68+E68-W68</f>
        <v>5483.800000000003</v>
      </c>
    </row>
    <row r="69" spans="1:37" ht="13.5">
      <c r="A69" s="106">
        <v>49</v>
      </c>
      <c r="B69" s="53" t="s">
        <v>89</v>
      </c>
      <c r="C69" s="51">
        <v>417.5</v>
      </c>
      <c r="D69" s="46">
        <f>H69+J69+M69+P69+S69</f>
        <v>15050.5</v>
      </c>
      <c r="E69" s="46">
        <f t="shared" si="19"/>
        <v>15583.8</v>
      </c>
      <c r="F69" s="76">
        <f t="shared" si="2"/>
        <v>-533.2999999999993</v>
      </c>
      <c r="G69" s="45">
        <v>0</v>
      </c>
      <c r="H69" s="45">
        <v>0</v>
      </c>
      <c r="I69" s="45">
        <f t="shared" si="25"/>
        <v>0</v>
      </c>
      <c r="J69" s="45">
        <v>0</v>
      </c>
      <c r="K69" s="45">
        <v>0</v>
      </c>
      <c r="L69" s="45">
        <f t="shared" si="26"/>
        <v>0</v>
      </c>
      <c r="M69" s="45">
        <v>0</v>
      </c>
      <c r="N69" s="2">
        <v>0</v>
      </c>
      <c r="O69" s="45">
        <f t="shared" si="3"/>
        <v>0</v>
      </c>
      <c r="P69" s="46">
        <v>15050.5</v>
      </c>
      <c r="Q69" s="2">
        <v>15050.5</v>
      </c>
      <c r="R69" s="45">
        <f t="shared" si="4"/>
        <v>0</v>
      </c>
      <c r="S69" s="45">
        <v>0</v>
      </c>
      <c r="T69" s="2">
        <v>533.3</v>
      </c>
      <c r="U69" s="45">
        <f t="shared" si="5"/>
        <v>-533.3</v>
      </c>
      <c r="V69" s="46">
        <f>Y69+AB69</f>
        <v>15468</v>
      </c>
      <c r="W69" s="46">
        <f>Z69+AC69</f>
        <v>15553.5</v>
      </c>
      <c r="X69" s="45">
        <f t="shared" si="6"/>
        <v>-85.5</v>
      </c>
      <c r="Y69" s="47">
        <v>13254.2</v>
      </c>
      <c r="Z69" s="53">
        <v>13735.8</v>
      </c>
      <c r="AA69" s="45">
        <f t="shared" si="7"/>
        <v>-481.59999999999854</v>
      </c>
      <c r="AB69" s="49">
        <v>2213.8</v>
      </c>
      <c r="AC69" s="2">
        <v>1817.7</v>
      </c>
      <c r="AD69" s="45">
        <f t="shared" si="8"/>
        <v>396.10000000000014</v>
      </c>
      <c r="AE69" s="50">
        <v>0</v>
      </c>
      <c r="AF69" s="2">
        <v>0</v>
      </c>
      <c r="AG69" s="45">
        <f t="shared" si="9"/>
        <v>0</v>
      </c>
      <c r="AH69" s="45">
        <v>0</v>
      </c>
      <c r="AI69" s="45">
        <v>0</v>
      </c>
      <c r="AJ69" s="138">
        <f t="shared" si="10"/>
        <v>0</v>
      </c>
      <c r="AK69" s="140">
        <f aca="true" t="shared" si="28" ref="AK69:AK75">C69+E69-W69</f>
        <v>447.7999999999993</v>
      </c>
    </row>
    <row r="70" spans="1:37" ht="13.5">
      <c r="A70" s="106">
        <v>50</v>
      </c>
      <c r="B70" s="53" t="s">
        <v>90</v>
      </c>
      <c r="C70" s="51">
        <v>0</v>
      </c>
      <c r="D70" s="46">
        <f>H70+J70+M70+P70+S70</f>
        <v>7771.6</v>
      </c>
      <c r="E70" s="46">
        <f t="shared" si="19"/>
        <v>7252.6</v>
      </c>
      <c r="F70" s="76">
        <f t="shared" si="2"/>
        <v>519</v>
      </c>
      <c r="G70" s="45">
        <v>0</v>
      </c>
      <c r="H70" s="45">
        <v>0</v>
      </c>
      <c r="I70" s="45">
        <f t="shared" si="25"/>
        <v>0</v>
      </c>
      <c r="J70" s="45">
        <v>0</v>
      </c>
      <c r="K70" s="45">
        <v>0</v>
      </c>
      <c r="L70" s="45">
        <f t="shared" si="26"/>
        <v>0</v>
      </c>
      <c r="M70" s="51">
        <v>0</v>
      </c>
      <c r="N70" s="2">
        <v>0</v>
      </c>
      <c r="O70" s="45">
        <f t="shared" si="3"/>
        <v>0</v>
      </c>
      <c r="P70" s="51">
        <v>5271.6</v>
      </c>
      <c r="Q70" s="2">
        <v>5201.6</v>
      </c>
      <c r="R70" s="45">
        <f t="shared" si="4"/>
        <v>70</v>
      </c>
      <c r="S70" s="51">
        <v>2500</v>
      </c>
      <c r="T70" s="2">
        <v>2051</v>
      </c>
      <c r="U70" s="45">
        <f t="shared" si="5"/>
        <v>449</v>
      </c>
      <c r="V70" s="46">
        <f>Y70+AB70</f>
        <v>7771.6</v>
      </c>
      <c r="W70" s="46">
        <f>Z70+AC70</f>
        <v>7252.6</v>
      </c>
      <c r="X70" s="45">
        <f t="shared" si="6"/>
        <v>519</v>
      </c>
      <c r="Y70" s="47">
        <v>4351.6</v>
      </c>
      <c r="Z70" s="53">
        <v>3863.7</v>
      </c>
      <c r="AA70" s="45">
        <f t="shared" si="7"/>
        <v>487.90000000000055</v>
      </c>
      <c r="AB70" s="49">
        <v>3420</v>
      </c>
      <c r="AC70" s="2">
        <v>3388.9</v>
      </c>
      <c r="AD70" s="45">
        <f t="shared" si="8"/>
        <v>31.09999999999991</v>
      </c>
      <c r="AE70" s="50">
        <v>0</v>
      </c>
      <c r="AF70" s="2">
        <v>0</v>
      </c>
      <c r="AG70" s="45">
        <f t="shared" si="9"/>
        <v>0</v>
      </c>
      <c r="AH70" s="45">
        <v>0</v>
      </c>
      <c r="AI70" s="45">
        <v>0</v>
      </c>
      <c r="AJ70" s="138">
        <f t="shared" si="10"/>
        <v>0</v>
      </c>
      <c r="AK70" s="140">
        <f t="shared" si="28"/>
        <v>0</v>
      </c>
    </row>
    <row r="71" spans="1:37" ht="13.5">
      <c r="A71" s="106">
        <v>51</v>
      </c>
      <c r="B71" s="95" t="s">
        <v>43</v>
      </c>
      <c r="C71" s="51">
        <v>1234</v>
      </c>
      <c r="D71" s="46">
        <f>G71+J71+M71+P71+S71</f>
        <v>32318</v>
      </c>
      <c r="E71" s="46">
        <f t="shared" si="19"/>
        <v>32530.6</v>
      </c>
      <c r="F71" s="76">
        <f t="shared" si="2"/>
        <v>-212.59999999999854</v>
      </c>
      <c r="G71" s="45">
        <v>30818</v>
      </c>
      <c r="H71" s="45">
        <v>30646.8</v>
      </c>
      <c r="I71" s="45">
        <f>H71-G71:G72</f>
        <v>-171.20000000000073</v>
      </c>
      <c r="J71" s="45">
        <v>0</v>
      </c>
      <c r="K71" s="45">
        <v>0</v>
      </c>
      <c r="L71" s="45">
        <f>K71-J71</f>
        <v>0</v>
      </c>
      <c r="M71" s="51">
        <v>0</v>
      </c>
      <c r="N71" s="2">
        <v>0</v>
      </c>
      <c r="O71" s="45">
        <f t="shared" si="3"/>
        <v>0</v>
      </c>
      <c r="P71" s="45">
        <f aca="true" t="shared" si="29" ref="P71:Q75">O71-N71</f>
        <v>0</v>
      </c>
      <c r="Q71" s="45">
        <f t="shared" si="29"/>
        <v>0</v>
      </c>
      <c r="R71" s="45">
        <f t="shared" si="4"/>
        <v>0</v>
      </c>
      <c r="S71" s="51">
        <v>1500</v>
      </c>
      <c r="T71" s="2">
        <v>1883.8</v>
      </c>
      <c r="U71" s="45">
        <f t="shared" si="5"/>
        <v>-383.79999999999995</v>
      </c>
      <c r="V71" s="46">
        <f aca="true" t="shared" si="30" ref="V71:W75">Y71+AB71+AE71+AH71</f>
        <v>33552</v>
      </c>
      <c r="W71" s="46">
        <f t="shared" si="30"/>
        <v>31522.5</v>
      </c>
      <c r="X71" s="45">
        <f t="shared" si="6"/>
        <v>2029.5</v>
      </c>
      <c r="Y71" s="47">
        <v>25030</v>
      </c>
      <c r="Z71" s="53">
        <v>25067</v>
      </c>
      <c r="AA71" s="45">
        <f t="shared" si="7"/>
        <v>-37</v>
      </c>
      <c r="AB71" s="49">
        <v>7833</v>
      </c>
      <c r="AC71" s="2">
        <v>6165.5</v>
      </c>
      <c r="AD71" s="45">
        <f t="shared" si="8"/>
        <v>1667.5</v>
      </c>
      <c r="AE71" s="50"/>
      <c r="AF71" s="2"/>
      <c r="AG71" s="45">
        <f t="shared" si="9"/>
        <v>0</v>
      </c>
      <c r="AH71" s="45">
        <v>689</v>
      </c>
      <c r="AI71" s="45">
        <v>290</v>
      </c>
      <c r="AJ71" s="138">
        <f t="shared" si="10"/>
        <v>399</v>
      </c>
      <c r="AK71" s="140">
        <f t="shared" si="28"/>
        <v>2242.0999999999985</v>
      </c>
    </row>
    <row r="72" spans="1:37" ht="13.5">
      <c r="A72" s="106">
        <v>52</v>
      </c>
      <c r="B72" s="95" t="s">
        <v>44</v>
      </c>
      <c r="C72" s="51">
        <v>188.2</v>
      </c>
      <c r="D72" s="46">
        <f>G72+J72+M72+P72+S72</f>
        <v>21113.8</v>
      </c>
      <c r="E72" s="46">
        <f t="shared" si="19"/>
        <v>20266.4</v>
      </c>
      <c r="F72" s="76">
        <f t="shared" si="2"/>
        <v>847.3999999999978</v>
      </c>
      <c r="G72" s="45">
        <v>19613.8</v>
      </c>
      <c r="H72" s="45">
        <v>19226.7</v>
      </c>
      <c r="I72" s="45">
        <f>H72-G72</f>
        <v>-387.09999999999854</v>
      </c>
      <c r="J72" s="45">
        <v>0</v>
      </c>
      <c r="K72" s="45">
        <v>0</v>
      </c>
      <c r="L72" s="45">
        <f>K72-J72</f>
        <v>0</v>
      </c>
      <c r="M72" s="51">
        <v>0</v>
      </c>
      <c r="N72" s="2">
        <v>0</v>
      </c>
      <c r="O72" s="45">
        <f t="shared" si="3"/>
        <v>0</v>
      </c>
      <c r="P72" s="45">
        <f t="shared" si="29"/>
        <v>0</v>
      </c>
      <c r="Q72" s="45">
        <f t="shared" si="29"/>
        <v>0</v>
      </c>
      <c r="R72" s="45">
        <f t="shared" si="4"/>
        <v>0</v>
      </c>
      <c r="S72" s="51">
        <v>1500</v>
      </c>
      <c r="T72" s="2">
        <v>1039.7</v>
      </c>
      <c r="U72" s="45">
        <f t="shared" si="5"/>
        <v>460.29999999999995</v>
      </c>
      <c r="V72" s="45">
        <f t="shared" si="30"/>
        <v>21302</v>
      </c>
      <c r="W72" s="76">
        <f t="shared" si="30"/>
        <v>19649.2</v>
      </c>
      <c r="X72" s="45">
        <f t="shared" si="6"/>
        <v>1652.7999999999993</v>
      </c>
      <c r="Y72" s="47">
        <v>15400</v>
      </c>
      <c r="Z72" s="53">
        <v>15704.4</v>
      </c>
      <c r="AA72" s="45">
        <f t="shared" si="7"/>
        <v>-304.39999999999964</v>
      </c>
      <c r="AB72" s="49">
        <v>5338</v>
      </c>
      <c r="AC72" s="2">
        <v>3482.6</v>
      </c>
      <c r="AD72" s="45">
        <f t="shared" si="8"/>
        <v>1855.4</v>
      </c>
      <c r="AE72" s="50"/>
      <c r="AF72" s="2"/>
      <c r="AG72" s="45">
        <f t="shared" si="9"/>
        <v>0</v>
      </c>
      <c r="AH72" s="45">
        <v>564</v>
      </c>
      <c r="AI72" s="45">
        <v>462.2</v>
      </c>
      <c r="AJ72" s="138">
        <f t="shared" si="10"/>
        <v>101.80000000000001</v>
      </c>
      <c r="AK72" s="140">
        <f t="shared" si="28"/>
        <v>805.4000000000015</v>
      </c>
    </row>
    <row r="73" spans="1:37" ht="13.5">
      <c r="A73" s="106">
        <v>53</v>
      </c>
      <c r="B73" s="95" t="s">
        <v>45</v>
      </c>
      <c r="C73" s="51">
        <v>86</v>
      </c>
      <c r="D73" s="46">
        <f>G73+J73+M73+P73+S73</f>
        <v>14210.4</v>
      </c>
      <c r="E73" s="46">
        <f t="shared" si="19"/>
        <v>13928.400000000001</v>
      </c>
      <c r="F73" s="76">
        <f t="shared" si="2"/>
        <v>281.9999999999982</v>
      </c>
      <c r="G73" s="45">
        <v>14010.4</v>
      </c>
      <c r="H73" s="45">
        <v>13711.2</v>
      </c>
      <c r="I73" s="45">
        <f>H73-G73</f>
        <v>-299.1999999999989</v>
      </c>
      <c r="J73" s="45">
        <v>0</v>
      </c>
      <c r="K73" s="45">
        <v>0</v>
      </c>
      <c r="L73" s="45">
        <f>K73-J73</f>
        <v>0</v>
      </c>
      <c r="M73" s="51">
        <v>0</v>
      </c>
      <c r="N73" s="2">
        <v>0</v>
      </c>
      <c r="O73" s="45">
        <f t="shared" si="3"/>
        <v>0</v>
      </c>
      <c r="P73" s="45">
        <f t="shared" si="29"/>
        <v>0</v>
      </c>
      <c r="Q73" s="45">
        <f t="shared" si="29"/>
        <v>0</v>
      </c>
      <c r="R73" s="45">
        <f t="shared" si="4"/>
        <v>0</v>
      </c>
      <c r="S73" s="51">
        <v>200</v>
      </c>
      <c r="T73" s="2">
        <v>217.2</v>
      </c>
      <c r="U73" s="45">
        <f t="shared" si="5"/>
        <v>-17.19999999999999</v>
      </c>
      <c r="V73" s="45">
        <f t="shared" si="30"/>
        <v>14296.4</v>
      </c>
      <c r="W73" s="76">
        <f t="shared" si="30"/>
        <v>13658.1</v>
      </c>
      <c r="X73" s="45">
        <f t="shared" si="6"/>
        <v>638.2999999999993</v>
      </c>
      <c r="Y73" s="47">
        <v>11100</v>
      </c>
      <c r="Z73" s="53">
        <v>11854</v>
      </c>
      <c r="AA73" s="45">
        <f t="shared" si="7"/>
        <v>-754</v>
      </c>
      <c r="AB73" s="49">
        <v>2980.4</v>
      </c>
      <c r="AC73" s="2">
        <v>1721.9</v>
      </c>
      <c r="AD73" s="45">
        <f t="shared" si="8"/>
        <v>1258.5</v>
      </c>
      <c r="AE73" s="50"/>
      <c r="AF73" s="2"/>
      <c r="AG73" s="45">
        <f t="shared" si="9"/>
        <v>0</v>
      </c>
      <c r="AH73" s="45">
        <v>216</v>
      </c>
      <c r="AI73" s="45">
        <v>82.2</v>
      </c>
      <c r="AJ73" s="138">
        <f t="shared" si="10"/>
        <v>133.8</v>
      </c>
      <c r="AK73" s="140">
        <f t="shared" si="28"/>
        <v>356.3000000000011</v>
      </c>
    </row>
    <row r="74" spans="1:37" ht="13.5">
      <c r="A74" s="106">
        <v>54</v>
      </c>
      <c r="B74" s="95" t="s">
        <v>48</v>
      </c>
      <c r="C74" s="51">
        <v>568.6</v>
      </c>
      <c r="D74" s="46">
        <f>G74+J74+M74+P74+S74</f>
        <v>39287.7</v>
      </c>
      <c r="E74" s="46">
        <f>H74+K74+N74+Q74+T74</f>
        <v>38831.7</v>
      </c>
      <c r="F74" s="76">
        <f t="shared" si="2"/>
        <v>456</v>
      </c>
      <c r="G74" s="45">
        <v>38675.5</v>
      </c>
      <c r="H74" s="45">
        <v>38219.5</v>
      </c>
      <c r="I74" s="45">
        <v>-456</v>
      </c>
      <c r="J74" s="45">
        <v>0</v>
      </c>
      <c r="K74" s="45">
        <v>0</v>
      </c>
      <c r="L74" s="45">
        <v>0</v>
      </c>
      <c r="M74" s="51">
        <v>0</v>
      </c>
      <c r="N74" s="2">
        <v>0</v>
      </c>
      <c r="O74" s="45">
        <f t="shared" si="3"/>
        <v>0</v>
      </c>
      <c r="P74" s="45">
        <v>0</v>
      </c>
      <c r="Q74" s="45">
        <v>0</v>
      </c>
      <c r="R74" s="45">
        <f t="shared" si="4"/>
        <v>0</v>
      </c>
      <c r="S74" s="51">
        <v>612.2</v>
      </c>
      <c r="T74" s="2">
        <v>612.2</v>
      </c>
      <c r="U74" s="45">
        <f t="shared" si="5"/>
        <v>0</v>
      </c>
      <c r="V74" s="45">
        <f>Y74+AB74+AE74+AH74</f>
        <v>39856.299999999996</v>
      </c>
      <c r="W74" s="76">
        <f>Z74+AC74+AF74+AI74</f>
        <v>39384.8</v>
      </c>
      <c r="X74" s="45">
        <f t="shared" si="6"/>
        <v>471.4999999999927</v>
      </c>
      <c r="Y74" s="47">
        <v>32053.6</v>
      </c>
      <c r="Z74" s="53">
        <v>32031.5</v>
      </c>
      <c r="AA74" s="45">
        <f t="shared" si="7"/>
        <v>22.099999999998545</v>
      </c>
      <c r="AB74" s="49">
        <v>7616.7</v>
      </c>
      <c r="AC74" s="2">
        <v>7167.3</v>
      </c>
      <c r="AD74" s="45">
        <f t="shared" si="8"/>
        <v>449.39999999999964</v>
      </c>
      <c r="AE74" s="50"/>
      <c r="AF74" s="2"/>
      <c r="AG74" s="45">
        <f t="shared" si="9"/>
        <v>0</v>
      </c>
      <c r="AH74" s="45">
        <v>186</v>
      </c>
      <c r="AI74" s="45">
        <v>186</v>
      </c>
      <c r="AJ74" s="138">
        <f t="shared" si="10"/>
        <v>0</v>
      </c>
      <c r="AK74" s="140">
        <f t="shared" si="28"/>
        <v>15.499999999992724</v>
      </c>
    </row>
    <row r="75" spans="1:37" ht="14.25" thickBot="1">
      <c r="A75" s="106">
        <v>55</v>
      </c>
      <c r="B75" s="95" t="s">
        <v>46</v>
      </c>
      <c r="C75" s="51">
        <v>170.3</v>
      </c>
      <c r="D75" s="46">
        <f>G75+J75+M75+P75+S75</f>
        <v>15670.8</v>
      </c>
      <c r="E75" s="46">
        <f t="shared" si="19"/>
        <v>15567.099999999999</v>
      </c>
      <c r="F75" s="76">
        <f t="shared" si="2"/>
        <v>103.70000000000073</v>
      </c>
      <c r="G75" s="45">
        <v>15053.5</v>
      </c>
      <c r="H75" s="45">
        <v>14949.8</v>
      </c>
      <c r="I75" s="45">
        <f>+H75-G75</f>
        <v>-103.70000000000073</v>
      </c>
      <c r="J75" s="45">
        <v>0</v>
      </c>
      <c r="K75" s="45">
        <v>0</v>
      </c>
      <c r="L75" s="45">
        <f>K75-J75</f>
        <v>0</v>
      </c>
      <c r="M75" s="51">
        <v>0</v>
      </c>
      <c r="N75" s="2">
        <v>0</v>
      </c>
      <c r="O75" s="45">
        <f t="shared" si="3"/>
        <v>0</v>
      </c>
      <c r="P75" s="45">
        <f t="shared" si="29"/>
        <v>0</v>
      </c>
      <c r="Q75" s="45">
        <f t="shared" si="29"/>
        <v>0</v>
      </c>
      <c r="R75" s="45">
        <f t="shared" si="4"/>
        <v>0</v>
      </c>
      <c r="S75" s="51">
        <v>617.3</v>
      </c>
      <c r="T75" s="51">
        <v>617.3</v>
      </c>
      <c r="U75" s="45">
        <f t="shared" si="5"/>
        <v>0</v>
      </c>
      <c r="V75" s="45">
        <f t="shared" si="30"/>
        <v>15841.1</v>
      </c>
      <c r="W75" s="76">
        <f t="shared" si="30"/>
        <v>15447.199999999999</v>
      </c>
      <c r="X75" s="45">
        <f t="shared" si="6"/>
        <v>393.90000000000146</v>
      </c>
      <c r="Y75" s="47">
        <v>12635</v>
      </c>
      <c r="Z75" s="53">
        <v>12614.3</v>
      </c>
      <c r="AA75" s="45">
        <f t="shared" si="7"/>
        <v>20.700000000000728</v>
      </c>
      <c r="AB75" s="49">
        <v>3124.1</v>
      </c>
      <c r="AC75" s="2">
        <v>2752.8</v>
      </c>
      <c r="AD75" s="45">
        <f t="shared" si="8"/>
        <v>371.2999999999997</v>
      </c>
      <c r="AE75" s="50"/>
      <c r="AF75" s="2"/>
      <c r="AG75" s="45">
        <f t="shared" si="9"/>
        <v>0</v>
      </c>
      <c r="AH75" s="45">
        <v>82</v>
      </c>
      <c r="AI75" s="45">
        <v>80.1</v>
      </c>
      <c r="AJ75" s="138">
        <f t="shared" si="10"/>
        <v>1.9000000000000057</v>
      </c>
      <c r="AK75" s="140">
        <f t="shared" si="28"/>
        <v>290.1999999999989</v>
      </c>
    </row>
    <row r="76" spans="1:37" ht="15" thickBot="1">
      <c r="A76" s="62"/>
      <c r="B76" s="63" t="s">
        <v>36</v>
      </c>
      <c r="C76" s="61">
        <f aca="true" t="shared" si="31" ref="C76:AJ76">SUM(C21:C75)</f>
        <v>91267.89999999998</v>
      </c>
      <c r="D76" s="61">
        <f t="shared" si="31"/>
        <v>2039083.1999999995</v>
      </c>
      <c r="E76" s="61">
        <f t="shared" si="31"/>
        <v>2043756.2999999998</v>
      </c>
      <c r="F76" s="61">
        <f t="shared" si="31"/>
        <v>-4673.100000000015</v>
      </c>
      <c r="G76" s="61">
        <f t="shared" si="31"/>
        <v>118171.20000000001</v>
      </c>
      <c r="H76" s="61">
        <f t="shared" si="31"/>
        <v>116754</v>
      </c>
      <c r="I76" s="61">
        <f t="shared" si="31"/>
        <v>-1417.199999999999</v>
      </c>
      <c r="J76" s="61">
        <f t="shared" si="31"/>
        <v>0</v>
      </c>
      <c r="K76" s="61">
        <f t="shared" si="31"/>
        <v>0</v>
      </c>
      <c r="L76" s="61">
        <f t="shared" si="31"/>
        <v>0</v>
      </c>
      <c r="M76" s="61">
        <f t="shared" si="31"/>
        <v>37075.59999999999</v>
      </c>
      <c r="N76" s="61">
        <f t="shared" si="31"/>
        <v>40505.59999999999</v>
      </c>
      <c r="O76" s="61">
        <f t="shared" si="31"/>
        <v>-3430</v>
      </c>
      <c r="P76" s="61">
        <f t="shared" si="31"/>
        <v>1869158.9000000001</v>
      </c>
      <c r="Q76" s="61">
        <f t="shared" si="31"/>
        <v>1869088.9000000001</v>
      </c>
      <c r="R76" s="61">
        <f t="shared" si="31"/>
        <v>70</v>
      </c>
      <c r="S76" s="61">
        <f t="shared" si="31"/>
        <v>14677.5</v>
      </c>
      <c r="T76" s="61">
        <f t="shared" si="31"/>
        <v>17407.8</v>
      </c>
      <c r="U76" s="61">
        <f t="shared" si="31"/>
        <v>-2730.3</v>
      </c>
      <c r="V76" s="61">
        <f t="shared" si="31"/>
        <v>2130351.1000000006</v>
      </c>
      <c r="W76" s="61">
        <f t="shared" si="31"/>
        <v>2054827.4000000001</v>
      </c>
      <c r="X76" s="61">
        <f t="shared" si="31"/>
        <v>75523.69999999998</v>
      </c>
      <c r="Y76" s="61">
        <f t="shared" si="31"/>
        <v>1818560.1</v>
      </c>
      <c r="Z76" s="61">
        <f t="shared" si="31"/>
        <v>1807100.4000000001</v>
      </c>
      <c r="AA76" s="61">
        <f t="shared" si="31"/>
        <v>11459.699999999988</v>
      </c>
      <c r="AB76" s="61">
        <f t="shared" si="31"/>
        <v>289988.00000000006</v>
      </c>
      <c r="AC76" s="61">
        <f t="shared" si="31"/>
        <v>226690.90000000002</v>
      </c>
      <c r="AD76" s="61">
        <f t="shared" si="31"/>
        <v>63297.100000000006</v>
      </c>
      <c r="AE76" s="61">
        <f t="shared" si="31"/>
        <v>20065.999999999996</v>
      </c>
      <c r="AF76" s="61">
        <f t="shared" si="31"/>
        <v>19935.6</v>
      </c>
      <c r="AG76" s="61">
        <f t="shared" si="31"/>
        <v>130.39999999999998</v>
      </c>
      <c r="AH76" s="61">
        <f t="shared" si="31"/>
        <v>1737</v>
      </c>
      <c r="AI76" s="61">
        <f t="shared" si="31"/>
        <v>1100.5</v>
      </c>
      <c r="AJ76" s="139">
        <f t="shared" si="31"/>
        <v>636.5</v>
      </c>
      <c r="AK76" s="140">
        <f>SUM(AK21:AK75)</f>
        <v>80196.79999999997</v>
      </c>
    </row>
    <row r="77" spans="1:37" s="68" customFormat="1" ht="15.75">
      <c r="A77" s="64"/>
      <c r="B77" s="65"/>
      <c r="C77" s="78"/>
      <c r="D77" s="65"/>
      <c r="E77" s="84"/>
      <c r="F77" s="66"/>
      <c r="G77" s="71"/>
      <c r="H77" s="66"/>
      <c r="I77" s="66"/>
      <c r="J77" s="85"/>
      <c r="K77" s="66"/>
      <c r="L77" s="66"/>
      <c r="M77" s="66"/>
      <c r="N77" s="66"/>
      <c r="O77" s="84"/>
      <c r="P77" s="66"/>
      <c r="Q77" s="66"/>
      <c r="R77" s="66"/>
      <c r="S77" s="77"/>
      <c r="T77" s="66"/>
      <c r="U77" s="1"/>
      <c r="V77" s="66"/>
      <c r="W77" s="1"/>
      <c r="X77" s="129"/>
      <c r="Y77" s="129"/>
      <c r="Z77" s="129"/>
      <c r="AA77" s="66"/>
      <c r="AB77" s="66"/>
      <c r="AC77" s="66"/>
      <c r="AD77" s="67"/>
      <c r="AE77" s="66"/>
      <c r="AF77" s="66"/>
      <c r="AG77" s="67"/>
      <c r="AH77" s="66"/>
      <c r="AI77" s="66"/>
      <c r="AK77" s="82"/>
    </row>
    <row r="78" spans="1:37" ht="12.75" customHeight="1">
      <c r="A78" s="1" t="s">
        <v>49</v>
      </c>
      <c r="C78" s="4"/>
      <c r="D78" s="9"/>
      <c r="H78" s="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30"/>
      <c r="Y78" s="130"/>
      <c r="Z78" s="130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2:37" ht="15.75">
      <c r="B79" s="72"/>
      <c r="C79" s="75"/>
      <c r="D79" s="75"/>
      <c r="G79" s="75"/>
      <c r="H79" s="9"/>
      <c r="J79" s="75"/>
      <c r="K79" s="9"/>
      <c r="L79" s="9"/>
      <c r="M79" s="75"/>
      <c r="N79" s="9"/>
      <c r="O79" s="9"/>
      <c r="P79" s="75"/>
      <c r="Q79" s="136"/>
      <c r="R79" s="136"/>
      <c r="S79" s="136"/>
      <c r="T79" s="136"/>
      <c r="U79" s="9"/>
      <c r="V79" s="75"/>
      <c r="W79" s="9"/>
      <c r="X79" s="130"/>
      <c r="Y79" s="130"/>
      <c r="Z79" s="130"/>
      <c r="AA79" s="9"/>
      <c r="AB79" s="9"/>
      <c r="AC79" s="9"/>
      <c r="AD79" s="75"/>
      <c r="AE79" s="9"/>
      <c r="AF79" s="9"/>
      <c r="AG79" s="75"/>
      <c r="AH79" s="9"/>
      <c r="AI79" s="9"/>
      <c r="AJ79" s="9"/>
      <c r="AK79" s="9"/>
    </row>
    <row r="80" spans="2:37" ht="15.75">
      <c r="B80" s="72"/>
      <c r="C80" s="72"/>
      <c r="E80" s="72" t="s">
        <v>37</v>
      </c>
      <c r="H80" s="73" t="s">
        <v>38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2:8" ht="15.75">
      <c r="B81" s="69"/>
      <c r="C81" s="69"/>
      <c r="G81" s="72"/>
      <c r="H81" s="100" t="s">
        <v>39</v>
      </c>
    </row>
    <row r="82" spans="2:8" ht="15.75">
      <c r="B82" s="1" t="s">
        <v>8</v>
      </c>
      <c r="G82" s="134"/>
      <c r="H82" s="134"/>
    </row>
    <row r="83" spans="5:8" ht="15.75">
      <c r="E83" s="72" t="s">
        <v>40</v>
      </c>
      <c r="H83" s="73" t="s">
        <v>38</v>
      </c>
    </row>
    <row r="84" spans="5:8" ht="15.75">
      <c r="E84" s="72"/>
      <c r="H84" s="100" t="s">
        <v>39</v>
      </c>
    </row>
  </sheetData>
  <sheetProtection/>
  <mergeCells count="20">
    <mergeCell ref="AK17:AK19"/>
    <mergeCell ref="X77:Z79"/>
    <mergeCell ref="Y18:AA18"/>
    <mergeCell ref="M18:O18"/>
    <mergeCell ref="G82:H82"/>
    <mergeCell ref="G18:I18"/>
    <mergeCell ref="Y17:AJ17"/>
    <mergeCell ref="AB18:AD18"/>
    <mergeCell ref="AE18:AG18"/>
    <mergeCell ref="AH18:AJ18"/>
    <mergeCell ref="Q79:T79"/>
    <mergeCell ref="V17:X18"/>
    <mergeCell ref="J18:L18"/>
    <mergeCell ref="S18:U18"/>
    <mergeCell ref="P18:R18"/>
    <mergeCell ref="A17:A19"/>
    <mergeCell ref="B17:B19"/>
    <mergeCell ref="C17:C19"/>
    <mergeCell ref="D17:F18"/>
    <mergeCell ref="G17:U17"/>
  </mergeCells>
  <printOptions/>
  <pageMargins left="0.2" right="0.33" top="0.2" bottom="0.21" header="0.3" footer="0.3"/>
  <pageSetup horizontalDpi="600" verticalDpi="600" orientation="portrait" paperSize="9" scale="60" r:id="rId1"/>
  <rowBreaks count="2" manualBreakCount="2">
    <brk id="56" max="255" man="1"/>
    <brk id="76" max="255" man="1"/>
  </rowBreaks>
  <colBreaks count="3" manualBreakCount="3">
    <brk id="12" max="65535" man="1"/>
    <brk id="21" max="65535" man="1"/>
    <brk id="3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2017-02-12T00:15:11Z</cp:lastPrinted>
  <dcterms:created xsi:type="dcterms:W3CDTF">2012-10-12T11:29:17Z</dcterms:created>
  <dcterms:modified xsi:type="dcterms:W3CDTF">2017-03-06T23:33:36Z</dcterms:modified>
  <cp:category/>
  <cp:version/>
  <cp:contentType/>
  <cp:contentStatus/>
</cp:coreProperties>
</file>