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'Mutqer'!$A:$B,'Mutqer'!$4:$9</definedName>
  </definedNames>
  <calcPr fullCalcOnLoad="1"/>
</workbook>
</file>

<file path=xl/sharedStrings.xml><?xml version="1.0" encoding="utf-8"?>
<sst xmlns="http://schemas.openxmlformats.org/spreadsheetml/2006/main" count="229" uniqueCount="85">
  <si>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</si>
  <si>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</si>
  <si>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</si>
  <si>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</si>
  <si>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</si>
  <si>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</si>
  <si>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</si>
  <si>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</si>
  <si>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</si>
  <si>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</si>
  <si>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</si>
  <si>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</si>
  <si>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</si>
  <si>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</si>
  <si>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</si>
  <si>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</si>
  <si>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</si>
  <si>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</si>
  <si>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</si>
  <si>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</si>
  <si>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</si>
  <si>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</si>
  <si>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</si>
  <si>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</si>
  <si>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</si>
  <si>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</si>
  <si>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</si>
  <si>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</si>
  <si>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</si>
  <si>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</si>
  <si>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</si>
  <si>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</si>
  <si>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</si>
  <si>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</si>
  <si>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</si>
  <si>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</si>
  <si>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</si>
  <si>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</si>
  <si>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</si>
  <si>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</si>
  <si>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</si>
  <si>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</si>
  <si>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</si>
  <si>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</si>
  <si>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</si>
  <si>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</si>
  <si>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</si>
  <si>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</si>
  <si>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</si>
  <si>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</si>
  <si>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</si>
  <si>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</si>
  <si>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</si>
  <si>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</si>
  <si>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</si>
  <si>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</si>
  <si>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</si>
  <si>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</si>
  <si>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</si>
  <si>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</si>
  <si>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</si>
  <si>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</si>
  <si>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</si>
  <si>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</si>
  <si>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</si>
  <si>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</si>
  <si>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</si>
  <si>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</si>
  <si>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</si>
  <si>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</si>
  <si>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</si>
  <si>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</si>
  <si>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</si>
  <si>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</si>
  <si>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</si>
  <si>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Վայք</t>
  </si>
  <si>
    <t>Զառիթափ</t>
  </si>
  <si>
    <t>Ջերմուկ</t>
  </si>
  <si>
    <t>ԸՆԴԱՄԵՆԸ</t>
  </si>
  <si>
    <t xml:space="preserve">տող1256
բ) Պետական բյուջեից համայնքի վարչական բյուջեին տրամադրվող այլ դոտացիաներ </t>
  </si>
  <si>
    <t xml:space="preserve"> ՀՀ ՎԱՅՈՑ ՁՈՐԻ ՄԱՐԶԻ  ՀԱՄԱՅՆՔՆԵՐԻ   ԲՅՈՒՋԵՏԱՅԻՆ   ԵԿԱՄՈՒՏՆԵՐԻ   ՀԱՇՎԱՐԿԱՅԻՆ ՑՈՒՑԱՆԻՇՆԵՐԻ ՎԵՐԱԲԵՐՅԱԼ /Նախնական/
01.01.2016թ.   դրությամբ </t>
  </si>
  <si>
    <t xml:space="preserve">ծրագիր  տարեկան </t>
  </si>
  <si>
    <t xml:space="preserve">ծրագիր 2 ամիս                                                                                                                                                                                                                                 </t>
  </si>
  <si>
    <t>առ 01.04.2017թ.</t>
  </si>
  <si>
    <t xml:space="preserve">ծրագիր 3 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</si>
</sst>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</numFmts>
  <fonts count="54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96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" vertical="center" wrapText="1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207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/>
    </xf>
    <xf numFmtId="207" fontId="6" fillId="35" borderId="11" xfId="0" applyNumberFormat="1" applyFont="1" applyFill="1" applyBorder="1" applyAlignment="1" applyProtection="1">
      <alignment horizontal="right" vertical="center" wrapText="1"/>
      <protection/>
    </xf>
    <xf numFmtId="207" fontId="9" fillId="0" borderId="0" xfId="0" applyNumberFormat="1" applyFont="1" applyBorder="1" applyAlignment="1" applyProtection="1">
      <alignment/>
      <protection locked="0"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207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/>
    </xf>
    <xf numFmtId="207" fontId="52" fillId="35" borderId="11" xfId="0" applyNumberFormat="1" applyFont="1" applyFill="1" applyBorder="1" applyAlignment="1" applyProtection="1">
      <alignment horizontal="right" vertical="center" wrapText="1"/>
      <protection/>
    </xf>
    <xf numFmtId="4" fontId="52" fillId="0" borderId="13" xfId="0" applyNumberFormat="1" applyFont="1" applyBorder="1" applyAlignment="1" applyProtection="1">
      <alignment horizontal="right" vertical="center"/>
      <protection locked="0"/>
    </xf>
    <xf numFmtId="196" fontId="52" fillId="0" borderId="11" xfId="0" applyNumberFormat="1" applyFont="1" applyFill="1" applyBorder="1" applyAlignment="1">
      <alignment vertical="center" wrapText="1"/>
    </xf>
    <xf numFmtId="4" fontId="52" fillId="35" borderId="13" xfId="0" applyNumberFormat="1" applyFont="1" applyFill="1" applyBorder="1" applyAlignment="1" applyProtection="1">
      <alignment horizontal="right" vertical="center"/>
      <protection locked="0"/>
    </xf>
    <xf numFmtId="4" fontId="52" fillId="0" borderId="16" xfId="0" applyNumberFormat="1" applyFont="1" applyBorder="1" applyAlignment="1" applyProtection="1">
      <alignment horizontal="right" vertical="center"/>
      <protection locked="0"/>
    </xf>
    <xf numFmtId="4" fontId="52" fillId="0" borderId="11" xfId="0" applyNumberFormat="1" applyFont="1" applyBorder="1" applyAlignment="1" applyProtection="1">
      <alignment horizontal="right" vertical="center"/>
      <protection locked="0"/>
    </xf>
    <xf numFmtId="0" fontId="53" fillId="35" borderId="0" xfId="0" applyFont="1" applyFill="1" applyAlignment="1" applyProtection="1">
      <alignment/>
      <protection locked="0"/>
    </xf>
    <xf numFmtId="0" fontId="52" fillId="35" borderId="0" xfId="0" applyFont="1" applyFill="1" applyAlignment="1" applyProtection="1">
      <alignment/>
      <protection locked="0"/>
    </xf>
    <xf numFmtId="0" fontId="52" fillId="35" borderId="1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4" fontId="8" fillId="37" borderId="10" xfId="0" applyNumberFormat="1" applyFont="1" applyFill="1" applyBorder="1" applyAlignment="1" applyProtection="1">
      <alignment horizontal="center" vertical="center" wrapText="1"/>
      <protection/>
    </xf>
    <xf numFmtId="4" fontId="8" fillId="37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" fontId="8" fillId="36" borderId="17" xfId="0" applyNumberFormat="1" applyFont="1" applyFill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38" borderId="23" xfId="0" applyNumberFormat="1" applyFont="1" applyFill="1" applyBorder="1" applyAlignment="1" applyProtection="1">
      <alignment horizontal="center" vertical="center" wrapText="1"/>
      <protection/>
    </xf>
    <xf numFmtId="0" fontId="10" fillId="38" borderId="24" xfId="0" applyNumberFormat="1" applyFont="1" applyFill="1" applyBorder="1" applyAlignment="1" applyProtection="1">
      <alignment horizontal="center" vertical="center" wrapText="1"/>
      <protection/>
    </xf>
    <xf numFmtId="0" fontId="10" fillId="38" borderId="15" xfId="0" applyNumberFormat="1" applyFont="1" applyFill="1" applyBorder="1" applyAlignment="1" applyProtection="1">
      <alignment horizontal="center" vertical="center" wrapText="1"/>
      <protection/>
    </xf>
    <xf numFmtId="0" fontId="10" fillId="38" borderId="2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21" xfId="0" applyNumberFormat="1" applyFont="1" applyFill="1" applyBorder="1" applyAlignment="1" applyProtection="1">
      <alignment horizontal="center" vertical="center" wrapText="1"/>
      <protection/>
    </xf>
    <xf numFmtId="0" fontId="10" fillId="38" borderId="25" xfId="0" applyNumberFormat="1" applyFont="1" applyFill="1" applyBorder="1" applyAlignment="1" applyProtection="1">
      <alignment horizontal="center" vertical="center" wrapText="1"/>
      <protection/>
    </xf>
    <xf numFmtId="0" fontId="10" fillId="38" borderId="12" xfId="0" applyNumberFormat="1" applyFont="1" applyFill="1" applyBorder="1" applyAlignment="1" applyProtection="1">
      <alignment horizontal="center" vertical="center" wrapText="1"/>
      <protection/>
    </xf>
    <xf numFmtId="0" fontId="10" fillId="38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22" xfId="0" applyFont="1" applyBorder="1" applyAlignment="1" applyProtection="1">
      <alignment horizontal="center" vertical="center" textRotation="90" wrapText="1"/>
      <protection/>
    </xf>
    <xf numFmtId="0" fontId="8" fillId="0" borderId="19" xfId="0" applyFont="1" applyBorder="1" applyAlignment="1" applyProtection="1">
      <alignment horizontal="center" vertical="center" textRotation="90" wrapText="1"/>
      <protection/>
    </xf>
    <xf numFmtId="4" fontId="5" fillId="38" borderId="23" xfId="0" applyNumberFormat="1" applyFont="1" applyFill="1" applyBorder="1" applyAlignment="1" applyProtection="1">
      <alignment horizontal="center" vertical="center" wrapText="1"/>
      <protection/>
    </xf>
    <xf numFmtId="4" fontId="5" fillId="38" borderId="24" xfId="0" applyNumberFormat="1" applyFont="1" applyFill="1" applyBorder="1" applyAlignment="1" applyProtection="1">
      <alignment horizontal="center" vertical="center" wrapText="1"/>
      <protection/>
    </xf>
    <xf numFmtId="4" fontId="5" fillId="38" borderId="15" xfId="0" applyNumberFormat="1" applyFont="1" applyFill="1" applyBorder="1" applyAlignment="1" applyProtection="1">
      <alignment horizontal="center" vertical="center" wrapText="1"/>
      <protection/>
    </xf>
    <xf numFmtId="4" fontId="5" fillId="38" borderId="20" xfId="0" applyNumberFormat="1" applyFont="1" applyFill="1" applyBorder="1" applyAlignment="1" applyProtection="1">
      <alignment horizontal="center" vertical="center" wrapText="1"/>
      <protection/>
    </xf>
    <xf numFmtId="4" fontId="5" fillId="38" borderId="0" xfId="0" applyNumberFormat="1" applyFont="1" applyFill="1" applyBorder="1" applyAlignment="1" applyProtection="1">
      <alignment horizontal="center" vertical="center" wrapText="1"/>
      <protection/>
    </xf>
    <xf numFmtId="4" fontId="5" fillId="38" borderId="21" xfId="0" applyNumberFormat="1" applyFont="1" applyFill="1" applyBorder="1" applyAlignment="1" applyProtection="1">
      <alignment horizontal="center" vertical="center" wrapText="1"/>
      <protection/>
    </xf>
    <xf numFmtId="4" fontId="5" fillId="38" borderId="25" xfId="0" applyNumberFormat="1" applyFont="1" applyFill="1" applyBorder="1" applyAlignment="1" applyProtection="1">
      <alignment horizontal="center" vertical="center" wrapText="1"/>
      <protection/>
    </xf>
    <xf numFmtId="4" fontId="5" fillId="38" borderId="12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25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24" xfId="0" applyNumberFormat="1" applyFont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6" fillId="38" borderId="24" xfId="0" applyFont="1" applyFill="1" applyBorder="1" applyAlignment="1" applyProtection="1">
      <alignment horizontal="center" vertical="center" wrapText="1"/>
      <protection/>
    </xf>
    <xf numFmtId="0" fontId="6" fillId="38" borderId="15" xfId="0" applyFont="1" applyFill="1" applyBorder="1" applyAlignment="1" applyProtection="1">
      <alignment horizontal="center" vertical="center" wrapText="1"/>
      <protection/>
    </xf>
    <xf numFmtId="0" fontId="6" fillId="38" borderId="20" xfId="0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 applyProtection="1">
      <alignment horizontal="center" vertical="center" wrapText="1"/>
      <protection/>
    </xf>
    <xf numFmtId="0" fontId="6" fillId="38" borderId="21" xfId="0" applyFont="1" applyFill="1" applyBorder="1" applyAlignment="1" applyProtection="1">
      <alignment horizontal="center" vertical="center" wrapText="1"/>
      <protection/>
    </xf>
    <xf numFmtId="0" fontId="6" fillId="38" borderId="25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6" fillId="38" borderId="26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 locked="0"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38" borderId="23" xfId="0" applyNumberFormat="1" applyFont="1" applyFill="1" applyBorder="1" applyAlignment="1" applyProtection="1">
      <alignment horizontal="center" vertical="center" wrapText="1"/>
      <protection/>
    </xf>
    <xf numFmtId="4" fontId="8" fillId="38" borderId="24" xfId="0" applyNumberFormat="1" applyFont="1" applyFill="1" applyBorder="1" applyAlignment="1" applyProtection="1">
      <alignment horizontal="center" vertical="center" wrapText="1"/>
      <protection/>
    </xf>
    <xf numFmtId="4" fontId="8" fillId="38" borderId="15" xfId="0" applyNumberFormat="1" applyFont="1" applyFill="1" applyBorder="1" applyAlignment="1" applyProtection="1">
      <alignment horizontal="center" vertical="center" wrapText="1"/>
      <protection/>
    </xf>
    <xf numFmtId="4" fontId="8" fillId="38" borderId="20" xfId="0" applyNumberFormat="1" applyFont="1" applyFill="1" applyBorder="1" applyAlignment="1" applyProtection="1">
      <alignment horizontal="center" vertical="center" wrapText="1"/>
      <protection/>
    </xf>
    <xf numFmtId="4" fontId="8" fillId="38" borderId="0" xfId="0" applyNumberFormat="1" applyFont="1" applyFill="1" applyBorder="1" applyAlignment="1" applyProtection="1">
      <alignment horizontal="center" vertical="center" wrapText="1"/>
      <protection/>
    </xf>
    <xf numFmtId="4" fontId="8" fillId="38" borderId="21" xfId="0" applyNumberFormat="1" applyFont="1" applyFill="1" applyBorder="1" applyAlignment="1" applyProtection="1">
      <alignment horizontal="center" vertical="center" wrapText="1"/>
      <protection/>
    </xf>
    <xf numFmtId="4" fontId="8" fillId="38" borderId="25" xfId="0" applyNumberFormat="1" applyFont="1" applyFill="1" applyBorder="1" applyAlignment="1" applyProtection="1">
      <alignment horizontal="center" vertical="center" wrapText="1"/>
      <protection/>
    </xf>
    <xf numFmtId="4" fontId="8" fillId="38" borderId="12" xfId="0" applyNumberFormat="1" applyFont="1" applyFill="1" applyBorder="1" applyAlignment="1" applyProtection="1">
      <alignment horizontal="center" vertical="center" wrapText="1"/>
      <protection/>
    </xf>
    <xf numFmtId="4" fontId="8" fillId="38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4" xfId="0" applyNumberFormat="1" applyFont="1" applyFill="1" applyBorder="1" applyAlignment="1" applyProtection="1">
      <alignment horizontal="center" vertical="center" wrapText="1"/>
      <protection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38" borderId="14" xfId="0" applyNumberFormat="1" applyFont="1" applyFill="1" applyBorder="1" applyAlignment="1" applyProtection="1">
      <alignment horizontal="center" vertical="center" wrapText="1"/>
      <protection/>
    </xf>
    <xf numFmtId="0" fontId="10" fillId="38" borderId="17" xfId="0" applyNumberFormat="1" applyFont="1" applyFill="1" applyBorder="1" applyAlignment="1" applyProtection="1">
      <alignment horizontal="center" vertical="center" wrapText="1"/>
      <protection/>
    </xf>
    <xf numFmtId="0" fontId="10" fillId="38" borderId="18" xfId="0" applyNumberFormat="1" applyFont="1" applyFill="1" applyBorder="1" applyAlignment="1" applyProtection="1">
      <alignment horizontal="center" vertical="center" wrapText="1"/>
      <protection/>
    </xf>
    <xf numFmtId="0" fontId="8" fillId="39" borderId="14" xfId="0" applyFont="1" applyFill="1" applyBorder="1" applyAlignment="1" applyProtection="1">
      <alignment horizontal="center" vertical="center" wrapText="1"/>
      <protection/>
    </xf>
    <xf numFmtId="0" fontId="8" fillId="39" borderId="17" xfId="0" applyFont="1" applyFill="1" applyBorder="1" applyAlignment="1" applyProtection="1">
      <alignment horizontal="center" vertical="center" wrapText="1"/>
      <protection/>
    </xf>
    <xf numFmtId="0" fontId="8" fillId="39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608"/>
  <sheetViews>
    <sheetView tabSelected="1" zoomScalePageLayoutView="0" workbookViewId="0" topLeftCell="A1">
      <pane xSplit="2" ySplit="9" topLeftCell="O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15" sqref="Q15"/>
    </sheetView>
  </sheetViews>
  <sheetFormatPr defaultColWidth="8.796875" defaultRowHeight="15"/>
  <cols>
    <col min="1" max="1" width="4.69921875" style="6" customWidth="1"/>
    <col min="2" max="2" width="16.59765625" style="6" customWidth="1"/>
    <col min="3" max="3" width="8.8984375" style="6" customWidth="1"/>
    <col min="4" max="4" width="9.3984375" style="6" customWidth="1"/>
    <col min="5" max="5" width="13.09765625" style="6" customWidth="1"/>
    <col min="6" max="6" width="8.59765625" style="6" customWidth="1"/>
    <col min="7" max="7" width="12.3984375" style="6" customWidth="1"/>
    <col min="8" max="8" width="9.19921875" style="6" customWidth="1"/>
    <col min="9" max="9" width="12.19921875" style="6" customWidth="1"/>
    <col min="10" max="10" width="9.09765625" style="6" customWidth="1"/>
    <col min="11" max="11" width="10.19921875" style="6" customWidth="1"/>
    <col min="12" max="12" width="8.8984375" style="6" customWidth="1"/>
    <col min="13" max="13" width="10.3984375" style="6" customWidth="1"/>
    <col min="14" max="14" width="9" style="6" customWidth="1"/>
    <col min="15" max="15" width="8.8984375" style="6" customWidth="1"/>
    <col min="16" max="16" width="8.59765625" style="6" customWidth="1"/>
    <col min="17" max="17" width="10.09765625" style="6" customWidth="1"/>
    <col min="18" max="18" width="8.8984375" style="6" customWidth="1"/>
    <col min="19" max="19" width="8.59765625" style="6" customWidth="1"/>
    <col min="20" max="20" width="8.09765625" style="6" customWidth="1"/>
    <col min="21" max="21" width="12.69921875" style="6" customWidth="1"/>
    <col min="22" max="22" width="8" style="6" customWidth="1"/>
    <col min="23" max="23" width="9.5" style="6" customWidth="1"/>
    <col min="24" max="24" width="8.09765625" style="6" customWidth="1"/>
    <col min="25" max="25" width="10.59765625" style="6" customWidth="1"/>
    <col min="26" max="26" width="8.69921875" style="6" customWidth="1"/>
    <col min="27" max="27" width="9.3984375" style="6" customWidth="1"/>
    <col min="28" max="28" width="9.09765625" style="6" customWidth="1"/>
    <col min="29" max="29" width="11.5" style="6" customWidth="1"/>
    <col min="30" max="30" width="7.69921875" style="6" customWidth="1"/>
    <col min="31" max="31" width="10.19921875" style="6" customWidth="1"/>
    <col min="32" max="32" width="8.5" style="6" customWidth="1"/>
    <col min="33" max="33" width="11.3984375" style="6" customWidth="1"/>
    <col min="34" max="34" width="9.3984375" style="6" customWidth="1"/>
    <col min="35" max="35" width="9.59765625" style="6" customWidth="1"/>
    <col min="36" max="36" width="7.59765625" style="6" customWidth="1"/>
    <col min="37" max="37" width="9.3984375" style="6" customWidth="1"/>
    <col min="38" max="38" width="11" style="6" customWidth="1"/>
    <col min="39" max="39" width="10.19921875" style="6" customWidth="1"/>
    <col min="40" max="40" width="12" style="6" customWidth="1"/>
    <col min="41" max="41" width="9.59765625" style="6" customWidth="1"/>
    <col min="42" max="42" width="11" style="6" customWidth="1"/>
    <col min="43" max="43" width="13.09765625" style="6" customWidth="1"/>
    <col min="44" max="44" width="10" style="6" customWidth="1"/>
    <col min="45" max="45" width="10.59765625" style="6" customWidth="1"/>
    <col min="46" max="46" width="10.5" style="6" customWidth="1"/>
    <col min="47" max="48" width="11" style="6" customWidth="1"/>
    <col min="49" max="49" width="10.09765625" style="6" customWidth="1"/>
    <col min="50" max="50" width="11.19921875" style="6" customWidth="1"/>
    <col min="51" max="51" width="10" style="6" customWidth="1"/>
    <col min="52" max="52" width="8.5" style="6" customWidth="1"/>
    <col min="53" max="53" width="12.5" style="6" customWidth="1"/>
    <col min="54" max="54" width="9.19921875" style="6" customWidth="1"/>
    <col min="55" max="55" width="12.59765625" style="6" customWidth="1"/>
    <col min="56" max="56" width="9.5" style="6" customWidth="1"/>
    <col min="57" max="57" width="12.09765625" style="6" customWidth="1"/>
    <col min="58" max="58" width="8.8984375" style="6" customWidth="1"/>
    <col min="59" max="59" width="11.09765625" style="6" customWidth="1"/>
    <col min="60" max="60" width="13.19921875" style="6" customWidth="1"/>
    <col min="61" max="61" width="10.69921875" style="6" customWidth="1"/>
    <col min="62" max="62" width="9.19921875" style="6" customWidth="1"/>
    <col min="63" max="63" width="13.5" style="6" customWidth="1"/>
    <col min="64" max="64" width="10.59765625" style="6" customWidth="1"/>
    <col min="65" max="65" width="9.09765625" style="6" customWidth="1"/>
    <col min="66" max="66" width="10.59765625" style="6" customWidth="1"/>
    <col min="67" max="67" width="11.3984375" style="6" customWidth="1"/>
    <col min="68" max="68" width="9.09765625" style="6" customWidth="1"/>
    <col min="69" max="69" width="13" style="6" customWidth="1"/>
    <col min="70" max="70" width="11.19921875" style="6" customWidth="1"/>
    <col min="71" max="71" width="10.69921875" style="6" customWidth="1"/>
    <col min="72" max="72" width="11.59765625" style="6" customWidth="1"/>
    <col min="73" max="73" width="12.59765625" style="6" customWidth="1"/>
    <col min="74" max="74" width="10.8984375" style="6" customWidth="1"/>
    <col min="75" max="75" width="12.3984375" style="6" customWidth="1"/>
    <col min="76" max="76" width="10.69921875" style="6" customWidth="1"/>
    <col min="77" max="77" width="10.5" style="6" customWidth="1"/>
    <col min="78" max="78" width="12.19921875" style="6" customWidth="1"/>
    <col min="79" max="79" width="11.19921875" style="6" customWidth="1"/>
    <col min="80" max="80" width="11.5" style="6" customWidth="1"/>
    <col min="81" max="81" width="12.8984375" style="6" customWidth="1"/>
    <col min="82" max="82" width="10.3984375" style="6" customWidth="1"/>
    <col min="83" max="83" width="10.19921875" style="6" customWidth="1"/>
    <col min="84" max="84" width="12.5" style="6" customWidth="1"/>
    <col min="85" max="85" width="10.69921875" style="6" customWidth="1"/>
    <col min="86" max="86" width="9.59765625" style="6" customWidth="1"/>
    <col min="87" max="88" width="9.5" style="6" customWidth="1"/>
    <col min="89" max="89" width="9.59765625" style="6" customWidth="1"/>
    <col min="90" max="90" width="13.19921875" style="6" customWidth="1"/>
    <col min="91" max="92" width="10.8984375" style="6" customWidth="1"/>
    <col min="93" max="93" width="12.09765625" style="6" customWidth="1"/>
    <col min="94" max="94" width="11.3984375" style="6" customWidth="1"/>
    <col min="95" max="95" width="7.59765625" style="6" customWidth="1"/>
    <col min="96" max="96" width="8.59765625" style="6" customWidth="1"/>
    <col min="97" max="97" width="13.09765625" style="6" customWidth="1"/>
    <col min="98" max="98" width="12.19921875" style="6" customWidth="1"/>
    <col min="99" max="99" width="11.09765625" style="6" customWidth="1"/>
    <col min="100" max="100" width="9.69921875" style="6" customWidth="1"/>
    <col min="101" max="101" width="11.09765625" style="6" customWidth="1"/>
    <col min="102" max="102" width="10" style="6" customWidth="1"/>
    <col min="103" max="103" width="9.59765625" style="6" customWidth="1"/>
    <col min="104" max="104" width="12" style="6" customWidth="1"/>
    <col min="105" max="105" width="9" style="6" customWidth="1"/>
    <col min="106" max="106" width="10.09765625" style="6" customWidth="1"/>
    <col min="107" max="107" width="10.59765625" style="6" customWidth="1"/>
    <col min="108" max="108" width="9.5" style="6" customWidth="1"/>
    <col min="109" max="109" width="9.3984375" style="6" customWidth="1"/>
    <col min="110" max="110" width="11.5" style="6" customWidth="1"/>
    <col min="111" max="111" width="12.19921875" style="6" customWidth="1"/>
    <col min="112" max="112" width="9.3984375" style="6" customWidth="1"/>
    <col min="113" max="113" width="12.3984375" style="6" customWidth="1"/>
    <col min="114" max="114" width="10.69921875" style="6" customWidth="1"/>
    <col min="115" max="115" width="14" style="6" customWidth="1"/>
    <col min="116" max="116" width="12.8984375" style="6" customWidth="1"/>
    <col min="117" max="117" width="11.69921875" style="6" customWidth="1"/>
    <col min="118" max="118" width="13.5" style="6" customWidth="1"/>
    <col min="119" max="119" width="10.69921875" style="6" customWidth="1"/>
    <col min="120" max="120" width="12" style="6" customWidth="1"/>
    <col min="121" max="121" width="12.59765625" style="6" customWidth="1"/>
    <col min="122" max="16384" width="9" style="6" customWidth="1"/>
  </cols>
  <sheetData>
    <row r="1" spans="1:118" ht="16.5" customHeight="1">
      <c r="A1" s="3"/>
      <c r="B1" s="3"/>
      <c r="C1" s="50" t="s">
        <v>48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18" ht="16.5" customHeight="1">
      <c r="A2" s="7"/>
      <c r="B2" s="7"/>
      <c r="C2" s="51" t="s">
        <v>80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7"/>
      <c r="Q2" s="17"/>
      <c r="R2" s="17"/>
      <c r="S2" s="3"/>
      <c r="T2" s="7"/>
      <c r="U2" s="7"/>
      <c r="V2" s="7"/>
      <c r="W2" s="7"/>
      <c r="X2" s="7"/>
      <c r="Y2" s="7"/>
      <c r="Z2" s="7"/>
      <c r="AA2" s="7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2:39" ht="18.75" customHeight="1">
      <c r="B3" s="8"/>
      <c r="I3" s="6" t="s">
        <v>83</v>
      </c>
      <c r="O3" s="16"/>
      <c r="Q3" s="113"/>
      <c r="R3" s="113"/>
      <c r="S3" s="113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121" s="13" customFormat="1" ht="21" customHeight="1">
      <c r="A4" s="63" t="s">
        <v>22</v>
      </c>
      <c r="B4" s="64" t="s">
        <v>21</v>
      </c>
      <c r="C4" s="74" t="s">
        <v>19</v>
      </c>
      <c r="D4" s="74" t="s">
        <v>20</v>
      </c>
      <c r="E4" s="77" t="s">
        <v>43</v>
      </c>
      <c r="F4" s="78"/>
      <c r="G4" s="78"/>
      <c r="H4" s="79"/>
      <c r="I4" s="65" t="s">
        <v>42</v>
      </c>
      <c r="J4" s="66"/>
      <c r="K4" s="66"/>
      <c r="L4" s="67"/>
      <c r="M4" s="127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9"/>
      <c r="CQ4" s="25"/>
      <c r="CR4" s="54" t="s">
        <v>16</v>
      </c>
      <c r="CS4" s="115" t="s">
        <v>28</v>
      </c>
      <c r="CT4" s="116"/>
      <c r="CU4" s="117"/>
      <c r="CV4" s="60" t="s">
        <v>18</v>
      </c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54" t="s">
        <v>16</v>
      </c>
      <c r="DO4" s="104" t="s">
        <v>27</v>
      </c>
      <c r="DP4" s="105"/>
      <c r="DQ4" s="106"/>
    </row>
    <row r="5" spans="1:121" s="13" customFormat="1" ht="24" customHeight="1">
      <c r="A5" s="63"/>
      <c r="B5" s="64"/>
      <c r="C5" s="75"/>
      <c r="D5" s="75"/>
      <c r="E5" s="80"/>
      <c r="F5" s="81"/>
      <c r="G5" s="81"/>
      <c r="H5" s="82"/>
      <c r="I5" s="68"/>
      <c r="J5" s="69"/>
      <c r="K5" s="69"/>
      <c r="L5" s="70"/>
      <c r="M5" s="130" t="s">
        <v>23</v>
      </c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2"/>
      <c r="AN5" s="86" t="s">
        <v>15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94" t="s">
        <v>26</v>
      </c>
      <c r="BA5" s="95"/>
      <c r="BB5" s="95"/>
      <c r="BC5" s="102" t="s">
        <v>10</v>
      </c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14"/>
      <c r="BS5" s="57" t="s">
        <v>0</v>
      </c>
      <c r="BT5" s="58"/>
      <c r="BU5" s="58"/>
      <c r="BV5" s="58"/>
      <c r="BW5" s="58"/>
      <c r="BX5" s="58"/>
      <c r="BY5" s="58"/>
      <c r="BZ5" s="58"/>
      <c r="CA5" s="59"/>
      <c r="CB5" s="102" t="s">
        <v>13</v>
      </c>
      <c r="CC5" s="103"/>
      <c r="CD5" s="103"/>
      <c r="CE5" s="103"/>
      <c r="CF5" s="103"/>
      <c r="CG5" s="103"/>
      <c r="CH5" s="86" t="s">
        <v>33</v>
      </c>
      <c r="CI5" s="86"/>
      <c r="CJ5" s="86"/>
      <c r="CK5" s="94" t="s">
        <v>14</v>
      </c>
      <c r="CL5" s="95"/>
      <c r="CM5" s="96"/>
      <c r="CN5" s="46" t="s">
        <v>24</v>
      </c>
      <c r="CO5" s="47"/>
      <c r="CP5" s="47"/>
      <c r="CQ5" s="48"/>
      <c r="CR5" s="55"/>
      <c r="CS5" s="118"/>
      <c r="CT5" s="119"/>
      <c r="CU5" s="120"/>
      <c r="CV5" s="61"/>
      <c r="CW5" s="61"/>
      <c r="CX5" s="62"/>
      <c r="CY5" s="62"/>
      <c r="CZ5" s="62"/>
      <c r="DA5" s="62"/>
      <c r="DB5" s="94" t="s">
        <v>17</v>
      </c>
      <c r="DC5" s="95"/>
      <c r="DD5" s="96"/>
      <c r="DE5" s="97"/>
      <c r="DF5" s="98"/>
      <c r="DG5" s="98"/>
      <c r="DH5" s="98"/>
      <c r="DI5" s="98"/>
      <c r="DJ5" s="98"/>
      <c r="DK5" s="98"/>
      <c r="DL5" s="98"/>
      <c r="DM5" s="98"/>
      <c r="DN5" s="55"/>
      <c r="DO5" s="107"/>
      <c r="DP5" s="108"/>
      <c r="DQ5" s="109"/>
    </row>
    <row r="6" spans="1:121" s="13" customFormat="1" ht="82.5" customHeight="1">
      <c r="A6" s="63"/>
      <c r="B6" s="64"/>
      <c r="C6" s="75"/>
      <c r="D6" s="75"/>
      <c r="E6" s="83"/>
      <c r="F6" s="84"/>
      <c r="G6" s="84"/>
      <c r="H6" s="85"/>
      <c r="I6" s="71"/>
      <c r="J6" s="72"/>
      <c r="K6" s="72"/>
      <c r="L6" s="73"/>
      <c r="M6" s="133" t="s">
        <v>29</v>
      </c>
      <c r="N6" s="134"/>
      <c r="O6" s="134"/>
      <c r="P6" s="135"/>
      <c r="Q6" s="91" t="s">
        <v>1</v>
      </c>
      <c r="R6" s="92"/>
      <c r="S6" s="92"/>
      <c r="T6" s="93"/>
      <c r="U6" s="91" t="s">
        <v>2</v>
      </c>
      <c r="V6" s="92"/>
      <c r="W6" s="92"/>
      <c r="X6" s="93"/>
      <c r="Y6" s="91" t="s">
        <v>3</v>
      </c>
      <c r="Z6" s="92"/>
      <c r="AA6" s="92"/>
      <c r="AB6" s="93"/>
      <c r="AC6" s="91" t="s">
        <v>30</v>
      </c>
      <c r="AD6" s="92"/>
      <c r="AE6" s="92"/>
      <c r="AF6" s="93"/>
      <c r="AG6" s="91" t="s">
        <v>4</v>
      </c>
      <c r="AH6" s="92"/>
      <c r="AI6" s="92"/>
      <c r="AJ6" s="93"/>
      <c r="AK6" s="101" t="s">
        <v>5</v>
      </c>
      <c r="AL6" s="101"/>
      <c r="AM6" s="101"/>
      <c r="AN6" s="41" t="s">
        <v>25</v>
      </c>
      <c r="AO6" s="42"/>
      <c r="AP6" s="42"/>
      <c r="AQ6" s="41" t="s">
        <v>11</v>
      </c>
      <c r="AR6" s="42"/>
      <c r="AS6" s="42"/>
      <c r="AT6" s="87" t="s">
        <v>79</v>
      </c>
      <c r="AU6" s="88"/>
      <c r="AV6" s="88"/>
      <c r="AW6" s="89" t="s">
        <v>6</v>
      </c>
      <c r="AX6" s="90"/>
      <c r="AY6" s="90"/>
      <c r="AZ6" s="124"/>
      <c r="BA6" s="125"/>
      <c r="BB6" s="125"/>
      <c r="BC6" s="136" t="s">
        <v>31</v>
      </c>
      <c r="BD6" s="137"/>
      <c r="BE6" s="137"/>
      <c r="BF6" s="138"/>
      <c r="BG6" s="49" t="s">
        <v>12</v>
      </c>
      <c r="BH6" s="49"/>
      <c r="BI6" s="49"/>
      <c r="BJ6" s="49" t="s">
        <v>7</v>
      </c>
      <c r="BK6" s="49"/>
      <c r="BL6" s="49"/>
      <c r="BM6" s="49" t="s">
        <v>8</v>
      </c>
      <c r="BN6" s="49"/>
      <c r="BO6" s="49"/>
      <c r="BP6" s="49" t="s">
        <v>9</v>
      </c>
      <c r="BQ6" s="49"/>
      <c r="BR6" s="49"/>
      <c r="BS6" s="49" t="s">
        <v>44</v>
      </c>
      <c r="BT6" s="49"/>
      <c r="BU6" s="49"/>
      <c r="BV6" s="57" t="s">
        <v>34</v>
      </c>
      <c r="BW6" s="58"/>
      <c r="BX6" s="58"/>
      <c r="BY6" s="49" t="s">
        <v>32</v>
      </c>
      <c r="BZ6" s="49"/>
      <c r="CA6" s="49"/>
      <c r="CB6" s="57" t="s">
        <v>35</v>
      </c>
      <c r="CC6" s="58"/>
      <c r="CD6" s="58"/>
      <c r="CE6" s="57" t="s">
        <v>36</v>
      </c>
      <c r="CF6" s="58"/>
      <c r="CG6" s="58"/>
      <c r="CH6" s="86"/>
      <c r="CI6" s="86"/>
      <c r="CJ6" s="86"/>
      <c r="CK6" s="124"/>
      <c r="CL6" s="125"/>
      <c r="CM6" s="126"/>
      <c r="CN6" s="46"/>
      <c r="CO6" s="47"/>
      <c r="CP6" s="47"/>
      <c r="CQ6" s="48"/>
      <c r="CR6" s="55"/>
      <c r="CS6" s="121"/>
      <c r="CT6" s="122"/>
      <c r="CU6" s="123"/>
      <c r="CV6" s="94" t="s">
        <v>37</v>
      </c>
      <c r="CW6" s="95"/>
      <c r="CX6" s="96"/>
      <c r="CY6" s="94" t="s">
        <v>38</v>
      </c>
      <c r="CZ6" s="95"/>
      <c r="DA6" s="96"/>
      <c r="DB6" s="124"/>
      <c r="DC6" s="125"/>
      <c r="DD6" s="126"/>
      <c r="DE6" s="94" t="s">
        <v>39</v>
      </c>
      <c r="DF6" s="95"/>
      <c r="DG6" s="96"/>
      <c r="DH6" s="94" t="s">
        <v>40</v>
      </c>
      <c r="DI6" s="95"/>
      <c r="DJ6" s="96"/>
      <c r="DK6" s="99" t="s">
        <v>41</v>
      </c>
      <c r="DL6" s="100"/>
      <c r="DM6" s="100"/>
      <c r="DN6" s="55"/>
      <c r="DO6" s="110"/>
      <c r="DP6" s="111"/>
      <c r="DQ6" s="112"/>
    </row>
    <row r="7" spans="1:121" s="13" customFormat="1" ht="15.75" customHeight="1">
      <c r="A7" s="63"/>
      <c r="B7" s="64"/>
      <c r="C7" s="75"/>
      <c r="D7" s="75"/>
      <c r="E7" s="44" t="s">
        <v>81</v>
      </c>
      <c r="F7" s="41" t="s">
        <v>45</v>
      </c>
      <c r="G7" s="42"/>
      <c r="H7" s="43"/>
      <c r="I7" s="44" t="s">
        <v>81</v>
      </c>
      <c r="J7" s="41" t="s">
        <v>45</v>
      </c>
      <c r="K7" s="42"/>
      <c r="L7" s="43"/>
      <c r="M7" s="44" t="s">
        <v>81</v>
      </c>
      <c r="N7" s="41" t="s">
        <v>45</v>
      </c>
      <c r="O7" s="42"/>
      <c r="P7" s="43"/>
      <c r="Q7" s="44" t="s">
        <v>81</v>
      </c>
      <c r="R7" s="41" t="s">
        <v>45</v>
      </c>
      <c r="S7" s="42"/>
      <c r="T7" s="43"/>
      <c r="U7" s="44" t="s">
        <v>81</v>
      </c>
      <c r="V7" s="41" t="s">
        <v>45</v>
      </c>
      <c r="W7" s="42"/>
      <c r="X7" s="43"/>
      <c r="Y7" s="44" t="s">
        <v>81</v>
      </c>
      <c r="Z7" s="41" t="s">
        <v>45</v>
      </c>
      <c r="AA7" s="42"/>
      <c r="AB7" s="43"/>
      <c r="AC7" s="44" t="s">
        <v>81</v>
      </c>
      <c r="AD7" s="41" t="s">
        <v>45</v>
      </c>
      <c r="AE7" s="42"/>
      <c r="AF7" s="43"/>
      <c r="AG7" s="44" t="s">
        <v>81</v>
      </c>
      <c r="AH7" s="41" t="s">
        <v>45</v>
      </c>
      <c r="AI7" s="42"/>
      <c r="AJ7" s="43"/>
      <c r="AK7" s="44" t="s">
        <v>81</v>
      </c>
      <c r="AL7" s="57" t="s">
        <v>45</v>
      </c>
      <c r="AM7" s="59"/>
      <c r="AN7" s="44" t="s">
        <v>81</v>
      </c>
      <c r="AO7" s="57" t="s">
        <v>45</v>
      </c>
      <c r="AP7" s="59"/>
      <c r="AQ7" s="44" t="s">
        <v>81</v>
      </c>
      <c r="AR7" s="57" t="s">
        <v>45</v>
      </c>
      <c r="AS7" s="59"/>
      <c r="AT7" s="44" t="s">
        <v>81</v>
      </c>
      <c r="AU7" s="41" t="s">
        <v>45</v>
      </c>
      <c r="AV7" s="42"/>
      <c r="AW7" s="44" t="s">
        <v>81</v>
      </c>
      <c r="AX7" s="57" t="s">
        <v>45</v>
      </c>
      <c r="AY7" s="59"/>
      <c r="AZ7" s="44" t="s">
        <v>81</v>
      </c>
      <c r="BA7" s="57" t="s">
        <v>45</v>
      </c>
      <c r="BB7" s="59"/>
      <c r="BC7" s="44" t="s">
        <v>81</v>
      </c>
      <c r="BD7" s="41" t="s">
        <v>45</v>
      </c>
      <c r="BE7" s="42"/>
      <c r="BF7" s="43"/>
      <c r="BG7" s="44" t="s">
        <v>81</v>
      </c>
      <c r="BH7" s="52" t="s">
        <v>45</v>
      </c>
      <c r="BI7" s="53"/>
      <c r="BJ7" s="44" t="s">
        <v>81</v>
      </c>
      <c r="BK7" s="52" t="s">
        <v>45</v>
      </c>
      <c r="BL7" s="53"/>
      <c r="BM7" s="44" t="s">
        <v>81</v>
      </c>
      <c r="BN7" s="52" t="s">
        <v>45</v>
      </c>
      <c r="BO7" s="53"/>
      <c r="BP7" s="44" t="s">
        <v>81</v>
      </c>
      <c r="BQ7" s="52" t="s">
        <v>45</v>
      </c>
      <c r="BR7" s="53"/>
      <c r="BS7" s="44" t="s">
        <v>81</v>
      </c>
      <c r="BT7" s="52" t="s">
        <v>45</v>
      </c>
      <c r="BU7" s="53"/>
      <c r="BV7" s="44" t="s">
        <v>81</v>
      </c>
      <c r="BW7" s="52" t="s">
        <v>45</v>
      </c>
      <c r="BX7" s="53"/>
      <c r="BY7" s="44" t="s">
        <v>81</v>
      </c>
      <c r="BZ7" s="52" t="s">
        <v>45</v>
      </c>
      <c r="CA7" s="53"/>
      <c r="CB7" s="44" t="s">
        <v>81</v>
      </c>
      <c r="CC7" s="52" t="s">
        <v>45</v>
      </c>
      <c r="CD7" s="53"/>
      <c r="CE7" s="44" t="s">
        <v>81</v>
      </c>
      <c r="CF7" s="52" t="s">
        <v>45</v>
      </c>
      <c r="CG7" s="53"/>
      <c r="CH7" s="44" t="s">
        <v>81</v>
      </c>
      <c r="CI7" s="52" t="s">
        <v>45</v>
      </c>
      <c r="CJ7" s="53"/>
      <c r="CK7" s="44" t="s">
        <v>81</v>
      </c>
      <c r="CL7" s="52" t="s">
        <v>45</v>
      </c>
      <c r="CM7" s="53"/>
      <c r="CN7" s="44" t="s">
        <v>81</v>
      </c>
      <c r="CO7" s="49" t="s">
        <v>45</v>
      </c>
      <c r="CP7" s="49"/>
      <c r="CQ7" s="49"/>
      <c r="CR7" s="55"/>
      <c r="CS7" s="44" t="s">
        <v>81</v>
      </c>
      <c r="CT7" s="52" t="s">
        <v>45</v>
      </c>
      <c r="CU7" s="53"/>
      <c r="CV7" s="44" t="s">
        <v>81</v>
      </c>
      <c r="CW7" s="52" t="s">
        <v>45</v>
      </c>
      <c r="CX7" s="53"/>
      <c r="CY7" s="44" t="s">
        <v>81</v>
      </c>
      <c r="CZ7" s="52" t="s">
        <v>45</v>
      </c>
      <c r="DA7" s="53"/>
      <c r="DB7" s="44" t="s">
        <v>81</v>
      </c>
      <c r="DC7" s="52" t="s">
        <v>45</v>
      </c>
      <c r="DD7" s="53"/>
      <c r="DE7" s="44" t="s">
        <v>81</v>
      </c>
      <c r="DF7" s="52" t="s">
        <v>45</v>
      </c>
      <c r="DG7" s="53"/>
      <c r="DH7" s="44" t="s">
        <v>81</v>
      </c>
      <c r="DI7" s="52" t="s">
        <v>45</v>
      </c>
      <c r="DJ7" s="53"/>
      <c r="DK7" s="44" t="s">
        <v>81</v>
      </c>
      <c r="DL7" s="52" t="s">
        <v>45</v>
      </c>
      <c r="DM7" s="53"/>
      <c r="DN7" s="55"/>
      <c r="DO7" s="44" t="s">
        <v>81</v>
      </c>
      <c r="DP7" s="52" t="s">
        <v>45</v>
      </c>
      <c r="DQ7" s="53"/>
    </row>
    <row r="8" spans="1:121" s="13" customFormat="1" ht="27.75" customHeight="1">
      <c r="A8" s="63"/>
      <c r="B8" s="64"/>
      <c r="C8" s="76"/>
      <c r="D8" s="76"/>
      <c r="E8" s="45"/>
      <c r="F8" s="2" t="s">
        <v>84</v>
      </c>
      <c r="G8" s="1" t="s">
        <v>46</v>
      </c>
      <c r="H8" s="1" t="s">
        <v>47</v>
      </c>
      <c r="I8" s="45"/>
      <c r="J8" s="2" t="s">
        <v>84</v>
      </c>
      <c r="K8" s="1" t="s">
        <v>46</v>
      </c>
      <c r="L8" s="1" t="s">
        <v>47</v>
      </c>
      <c r="M8" s="45"/>
      <c r="N8" s="2" t="s">
        <v>84</v>
      </c>
      <c r="O8" s="1" t="s">
        <v>46</v>
      </c>
      <c r="P8" s="1" t="s">
        <v>47</v>
      </c>
      <c r="Q8" s="45"/>
      <c r="R8" s="2" t="s">
        <v>84</v>
      </c>
      <c r="S8" s="1" t="s">
        <v>46</v>
      </c>
      <c r="T8" s="1" t="s">
        <v>47</v>
      </c>
      <c r="U8" s="45"/>
      <c r="V8" s="2" t="s">
        <v>84</v>
      </c>
      <c r="W8" s="1" t="s">
        <v>46</v>
      </c>
      <c r="X8" s="1" t="s">
        <v>47</v>
      </c>
      <c r="Y8" s="45"/>
      <c r="Z8" s="2" t="s">
        <v>84</v>
      </c>
      <c r="AA8" s="1" t="s">
        <v>46</v>
      </c>
      <c r="AB8" s="1" t="s">
        <v>47</v>
      </c>
      <c r="AC8" s="45"/>
      <c r="AD8" s="2" t="s">
        <v>84</v>
      </c>
      <c r="AE8" s="1" t="s">
        <v>46</v>
      </c>
      <c r="AF8" s="1" t="s">
        <v>47</v>
      </c>
      <c r="AG8" s="45"/>
      <c r="AH8" s="2" t="s">
        <v>84</v>
      </c>
      <c r="AI8" s="1" t="s">
        <v>46</v>
      </c>
      <c r="AJ8" s="1" t="s">
        <v>47</v>
      </c>
      <c r="AK8" s="45"/>
      <c r="AL8" s="2" t="s">
        <v>84</v>
      </c>
      <c r="AM8" s="1" t="s">
        <v>46</v>
      </c>
      <c r="AN8" s="45"/>
      <c r="AO8" s="2" t="s">
        <v>84</v>
      </c>
      <c r="AP8" s="1" t="s">
        <v>46</v>
      </c>
      <c r="AQ8" s="45"/>
      <c r="AR8" s="2" t="s">
        <v>84</v>
      </c>
      <c r="AS8" s="1" t="s">
        <v>46</v>
      </c>
      <c r="AT8" s="45"/>
      <c r="AU8" s="2" t="s">
        <v>84</v>
      </c>
      <c r="AV8" s="1" t="s">
        <v>46</v>
      </c>
      <c r="AW8" s="45"/>
      <c r="AX8" s="2" t="s">
        <v>84</v>
      </c>
      <c r="AY8" s="1" t="s">
        <v>46</v>
      </c>
      <c r="AZ8" s="45"/>
      <c r="BA8" s="2" t="s">
        <v>84</v>
      </c>
      <c r="BB8" s="1" t="s">
        <v>46</v>
      </c>
      <c r="BC8" s="45"/>
      <c r="BD8" s="2" t="s">
        <v>84</v>
      </c>
      <c r="BE8" s="1" t="s">
        <v>46</v>
      </c>
      <c r="BF8" s="1" t="s">
        <v>47</v>
      </c>
      <c r="BG8" s="45"/>
      <c r="BH8" s="2" t="s">
        <v>84</v>
      </c>
      <c r="BI8" s="1" t="s">
        <v>46</v>
      </c>
      <c r="BJ8" s="45"/>
      <c r="BK8" s="2" t="s">
        <v>84</v>
      </c>
      <c r="BL8" s="1" t="s">
        <v>46</v>
      </c>
      <c r="BM8" s="45"/>
      <c r="BN8" s="2" t="s">
        <v>84</v>
      </c>
      <c r="BO8" s="1" t="s">
        <v>46</v>
      </c>
      <c r="BP8" s="45"/>
      <c r="BQ8" s="2" t="s">
        <v>84</v>
      </c>
      <c r="BR8" s="1" t="s">
        <v>46</v>
      </c>
      <c r="BS8" s="45"/>
      <c r="BT8" s="2" t="s">
        <v>84</v>
      </c>
      <c r="BU8" s="1" t="s">
        <v>46</v>
      </c>
      <c r="BV8" s="45"/>
      <c r="BW8" s="2" t="s">
        <v>84</v>
      </c>
      <c r="BX8" s="1" t="s">
        <v>46</v>
      </c>
      <c r="BY8" s="45"/>
      <c r="BZ8" s="2" t="s">
        <v>84</v>
      </c>
      <c r="CA8" s="1" t="s">
        <v>46</v>
      </c>
      <c r="CB8" s="45"/>
      <c r="CC8" s="2" t="s">
        <v>84</v>
      </c>
      <c r="CD8" s="1" t="s">
        <v>46</v>
      </c>
      <c r="CE8" s="45"/>
      <c r="CF8" s="2" t="s">
        <v>84</v>
      </c>
      <c r="CG8" s="1" t="s">
        <v>46</v>
      </c>
      <c r="CH8" s="45"/>
      <c r="CI8" s="2" t="s">
        <v>84</v>
      </c>
      <c r="CJ8" s="1" t="s">
        <v>46</v>
      </c>
      <c r="CK8" s="45"/>
      <c r="CL8" s="2" t="s">
        <v>84</v>
      </c>
      <c r="CM8" s="1" t="s">
        <v>46</v>
      </c>
      <c r="CN8" s="45"/>
      <c r="CO8" s="2" t="s">
        <v>84</v>
      </c>
      <c r="CP8" s="39" t="s">
        <v>46</v>
      </c>
      <c r="CQ8" s="39"/>
      <c r="CR8" s="56"/>
      <c r="CS8" s="45"/>
      <c r="CT8" s="2" t="s">
        <v>82</v>
      </c>
      <c r="CU8" s="1" t="s">
        <v>46</v>
      </c>
      <c r="CV8" s="45"/>
      <c r="CW8" s="2" t="s">
        <v>82</v>
      </c>
      <c r="CX8" s="1" t="s">
        <v>46</v>
      </c>
      <c r="CY8" s="45"/>
      <c r="CZ8" s="2" t="s">
        <v>82</v>
      </c>
      <c r="DA8" s="1" t="s">
        <v>46</v>
      </c>
      <c r="DB8" s="45"/>
      <c r="DC8" s="2" t="s">
        <v>82</v>
      </c>
      <c r="DD8" s="1" t="s">
        <v>46</v>
      </c>
      <c r="DE8" s="45"/>
      <c r="DF8" s="2" t="s">
        <v>82</v>
      </c>
      <c r="DG8" s="1" t="s">
        <v>46</v>
      </c>
      <c r="DH8" s="45"/>
      <c r="DI8" s="2" t="s">
        <v>82</v>
      </c>
      <c r="DJ8" s="1" t="s">
        <v>46</v>
      </c>
      <c r="DK8" s="45"/>
      <c r="DL8" s="2" t="s">
        <v>82</v>
      </c>
      <c r="DM8" s="1" t="s">
        <v>46</v>
      </c>
      <c r="DN8" s="56"/>
      <c r="DO8" s="45"/>
      <c r="DP8" s="2" t="s">
        <v>82</v>
      </c>
      <c r="DQ8" s="1" t="s">
        <v>46</v>
      </c>
    </row>
    <row r="9" spans="1:121" s="13" customFormat="1" ht="14.25" customHeight="1">
      <c r="A9" s="1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12</v>
      </c>
      <c r="J9" s="15">
        <v>13</v>
      </c>
      <c r="K9" s="15">
        <v>14</v>
      </c>
      <c r="L9" s="15">
        <v>15</v>
      </c>
      <c r="M9" s="15">
        <v>16</v>
      </c>
      <c r="N9" s="15">
        <v>17</v>
      </c>
      <c r="O9" s="15">
        <v>18</v>
      </c>
      <c r="P9" s="15">
        <v>19</v>
      </c>
      <c r="Q9" s="15">
        <v>20</v>
      </c>
      <c r="R9" s="15">
        <v>21</v>
      </c>
      <c r="S9" s="15">
        <v>22</v>
      </c>
      <c r="T9" s="15">
        <v>23</v>
      </c>
      <c r="U9" s="15">
        <v>24</v>
      </c>
      <c r="V9" s="15">
        <v>25</v>
      </c>
      <c r="W9" s="15">
        <v>26</v>
      </c>
      <c r="X9" s="15">
        <v>27</v>
      </c>
      <c r="Y9" s="15">
        <v>28</v>
      </c>
      <c r="Z9" s="15">
        <v>29</v>
      </c>
      <c r="AA9" s="15">
        <v>30</v>
      </c>
      <c r="AB9" s="15">
        <v>31</v>
      </c>
      <c r="AC9" s="15">
        <v>32</v>
      </c>
      <c r="AD9" s="15">
        <v>33</v>
      </c>
      <c r="AE9" s="15">
        <v>34</v>
      </c>
      <c r="AF9" s="15">
        <v>35</v>
      </c>
      <c r="AG9" s="15">
        <v>36</v>
      </c>
      <c r="AH9" s="15">
        <v>37</v>
      </c>
      <c r="AI9" s="15">
        <v>38</v>
      </c>
      <c r="AJ9" s="15">
        <v>39</v>
      </c>
      <c r="AK9" s="15">
        <v>40</v>
      </c>
      <c r="AL9" s="15">
        <v>41</v>
      </c>
      <c r="AM9" s="15">
        <v>42</v>
      </c>
      <c r="AN9" s="15">
        <v>43</v>
      </c>
      <c r="AO9" s="15">
        <v>44</v>
      </c>
      <c r="AP9" s="15">
        <v>45</v>
      </c>
      <c r="AQ9" s="15">
        <v>46</v>
      </c>
      <c r="AR9" s="15">
        <v>47</v>
      </c>
      <c r="AS9" s="15"/>
      <c r="AT9" s="15">
        <v>49</v>
      </c>
      <c r="AU9" s="15">
        <v>50</v>
      </c>
      <c r="AV9" s="15">
        <v>51</v>
      </c>
      <c r="AW9" s="15">
        <v>52</v>
      </c>
      <c r="AX9" s="15">
        <v>53</v>
      </c>
      <c r="AY9" s="15">
        <v>54</v>
      </c>
      <c r="AZ9" s="15">
        <v>55</v>
      </c>
      <c r="BA9" s="15">
        <v>56</v>
      </c>
      <c r="BB9" s="15">
        <v>57</v>
      </c>
      <c r="BC9" s="15">
        <v>58</v>
      </c>
      <c r="BD9" s="15">
        <v>59</v>
      </c>
      <c r="BE9" s="15">
        <v>60</v>
      </c>
      <c r="BF9" s="15">
        <v>61</v>
      </c>
      <c r="BG9" s="15">
        <v>62</v>
      </c>
      <c r="BH9" s="15">
        <v>63</v>
      </c>
      <c r="BI9" s="15">
        <v>64</v>
      </c>
      <c r="BJ9" s="15">
        <v>65</v>
      </c>
      <c r="BK9" s="15">
        <v>66</v>
      </c>
      <c r="BL9" s="15">
        <v>67</v>
      </c>
      <c r="BM9" s="15">
        <v>68</v>
      </c>
      <c r="BN9" s="15">
        <v>69</v>
      </c>
      <c r="BO9" s="15">
        <v>70</v>
      </c>
      <c r="BP9" s="15">
        <v>71</v>
      </c>
      <c r="BQ9" s="15">
        <v>72</v>
      </c>
      <c r="BR9" s="15">
        <v>73</v>
      </c>
      <c r="BS9" s="15">
        <v>74</v>
      </c>
      <c r="BT9" s="15">
        <v>75</v>
      </c>
      <c r="BU9" s="15">
        <v>76</v>
      </c>
      <c r="BV9" s="15">
        <v>77</v>
      </c>
      <c r="BW9" s="15">
        <v>78</v>
      </c>
      <c r="BX9" s="15">
        <v>79</v>
      </c>
      <c r="BY9" s="15">
        <v>80</v>
      </c>
      <c r="BZ9" s="15">
        <v>81</v>
      </c>
      <c r="CA9" s="15">
        <v>82</v>
      </c>
      <c r="CB9" s="15">
        <v>83</v>
      </c>
      <c r="CC9" s="15">
        <v>84</v>
      </c>
      <c r="CD9" s="15">
        <v>85</v>
      </c>
      <c r="CE9" s="15">
        <v>89</v>
      </c>
      <c r="CF9" s="15">
        <v>90</v>
      </c>
      <c r="CG9" s="15">
        <v>91</v>
      </c>
      <c r="CH9" s="15">
        <v>92</v>
      </c>
      <c r="CI9" s="15">
        <v>93</v>
      </c>
      <c r="CJ9" s="15">
        <v>94</v>
      </c>
      <c r="CK9" s="15">
        <v>95</v>
      </c>
      <c r="CL9" s="15">
        <v>96</v>
      </c>
      <c r="CM9" s="15">
        <v>97</v>
      </c>
      <c r="CN9" s="15">
        <v>98</v>
      </c>
      <c r="CO9" s="15">
        <v>99</v>
      </c>
      <c r="CP9" s="15">
        <v>100</v>
      </c>
      <c r="CQ9" s="15"/>
      <c r="CR9" s="15">
        <v>101</v>
      </c>
      <c r="CS9" s="15">
        <v>102</v>
      </c>
      <c r="CT9" s="15">
        <v>103</v>
      </c>
      <c r="CU9" s="15">
        <v>104</v>
      </c>
      <c r="CV9" s="15">
        <v>105</v>
      </c>
      <c r="CW9" s="15">
        <v>106</v>
      </c>
      <c r="CX9" s="15">
        <v>107</v>
      </c>
      <c r="CY9" s="15">
        <v>108</v>
      </c>
      <c r="CZ9" s="15">
        <v>109</v>
      </c>
      <c r="DA9" s="15">
        <v>110</v>
      </c>
      <c r="DB9" s="15">
        <v>111</v>
      </c>
      <c r="DC9" s="15">
        <v>112</v>
      </c>
      <c r="DD9" s="15">
        <v>113</v>
      </c>
      <c r="DE9" s="15">
        <v>114</v>
      </c>
      <c r="DF9" s="15">
        <v>115</v>
      </c>
      <c r="DG9" s="15">
        <v>116</v>
      </c>
      <c r="DH9" s="15">
        <v>117</v>
      </c>
      <c r="DI9" s="15">
        <v>118</v>
      </c>
      <c r="DJ9" s="15">
        <v>119</v>
      </c>
      <c r="DK9" s="15">
        <v>120</v>
      </c>
      <c r="DL9" s="15">
        <v>121</v>
      </c>
      <c r="DM9" s="15">
        <v>122</v>
      </c>
      <c r="DN9" s="15">
        <v>123</v>
      </c>
      <c r="DO9" s="15">
        <v>124</v>
      </c>
      <c r="DP9" s="15">
        <v>125</v>
      </c>
      <c r="DQ9" s="15">
        <v>126</v>
      </c>
    </row>
    <row r="10" spans="1:121" s="36" customFormat="1" ht="21" customHeight="1">
      <c r="A10" s="28">
        <v>1</v>
      </c>
      <c r="B10" s="29" t="s">
        <v>49</v>
      </c>
      <c r="C10" s="31">
        <v>1401.5648</v>
      </c>
      <c r="D10" s="31">
        <v>1659.5292</v>
      </c>
      <c r="E10" s="30">
        <f aca="true" t="shared" si="0" ref="E10:E38">CS10+DO10-DK10</f>
        <v>46116.8</v>
      </c>
      <c r="F10" s="30">
        <f aca="true" t="shared" si="1" ref="F10:F38">CT10+DP10-DL10</f>
        <v>10678.366666666667</v>
      </c>
      <c r="G10" s="30">
        <f aca="true" t="shared" si="2" ref="G10:G38">CU10+DQ10-DM10</f>
        <v>10788.717</v>
      </c>
      <c r="H10" s="30">
        <f>+G10/F10*100</f>
        <v>101.03340086342794</v>
      </c>
      <c r="I10" s="30">
        <f aca="true" t="shared" si="3" ref="I10:I38">Q10+U10+Y10+AC10+AG10+AK10+AZ10+BG10+BJ10+BM10+BP10+BS10+BY10+CB10+CE10+CH10+CN10</f>
        <v>11670</v>
      </c>
      <c r="J10" s="30">
        <f aca="true" t="shared" si="4" ref="J10:J38">R10+V10+Z10+AD10+AH10+AL10+BA10+BH10+BK10+BN10+BQ10+BT10+BZ10+CC10+CF10+CI10+CO10</f>
        <v>2066.6666666666665</v>
      </c>
      <c r="K10" s="30">
        <f aca="true" t="shared" si="5" ref="K10:K38">S10+W10+AA10+AE10+AI10+AM10+BB10+BI10+BL10+BO10+BR10+BU10+CA10+CD10+CG10+CJ10+CP10</f>
        <v>2177.017</v>
      </c>
      <c r="L10" s="30">
        <f>+K10/J10*100</f>
        <v>105.33953225806452</v>
      </c>
      <c r="M10" s="30">
        <f aca="true" t="shared" si="6" ref="M10:M38">Q10+Y10</f>
        <v>4750</v>
      </c>
      <c r="N10" s="30">
        <f aca="true" t="shared" si="7" ref="N10:N38">R10+Z10</f>
        <v>900</v>
      </c>
      <c r="O10" s="30">
        <f>+S10+AA10</f>
        <v>1110.643</v>
      </c>
      <c r="P10" s="30">
        <f>+O10/N10*100</f>
        <v>123.40477777777778</v>
      </c>
      <c r="Q10" s="31">
        <v>100</v>
      </c>
      <c r="R10" s="30">
        <f>+Q10/12*3</f>
        <v>25</v>
      </c>
      <c r="S10" s="31">
        <v>39.743</v>
      </c>
      <c r="T10" s="30">
        <f>+S10/R10*100</f>
        <v>158.972</v>
      </c>
      <c r="U10" s="31">
        <v>2420</v>
      </c>
      <c r="V10" s="32">
        <v>520</v>
      </c>
      <c r="W10" s="31">
        <v>591.989</v>
      </c>
      <c r="X10" s="30">
        <f>+W10/V10*100</f>
        <v>113.84403846153847</v>
      </c>
      <c r="Y10" s="31">
        <v>4650</v>
      </c>
      <c r="Z10" s="30">
        <v>875</v>
      </c>
      <c r="AA10" s="31">
        <v>1070.9</v>
      </c>
      <c r="AB10" s="30">
        <f aca="true" t="shared" si="8" ref="AB10:AB39">+AA10/Z10*100</f>
        <v>122.38857142857145</v>
      </c>
      <c r="AC10" s="31">
        <v>600</v>
      </c>
      <c r="AD10" s="30">
        <v>90</v>
      </c>
      <c r="AE10" s="31">
        <v>238.992</v>
      </c>
      <c r="AF10" s="30">
        <f>+AE10/AD10*100</f>
        <v>265.5466666666666</v>
      </c>
      <c r="AG10" s="33">
        <v>0</v>
      </c>
      <c r="AH10" s="33">
        <f>+AG10/12*1</f>
        <v>0</v>
      </c>
      <c r="AI10" s="31">
        <v>0</v>
      </c>
      <c r="AJ10" s="30">
        <v>0</v>
      </c>
      <c r="AK10" s="30">
        <v>0</v>
      </c>
      <c r="AL10" s="30">
        <v>0</v>
      </c>
      <c r="AM10" s="30">
        <v>0</v>
      </c>
      <c r="AN10" s="31">
        <v>0</v>
      </c>
      <c r="AO10" s="31">
        <v>0</v>
      </c>
      <c r="AP10" s="31">
        <v>0</v>
      </c>
      <c r="AQ10" s="33">
        <v>34446.8</v>
      </c>
      <c r="AR10" s="33">
        <f>+AQ10/12*3</f>
        <v>8611.7</v>
      </c>
      <c r="AS10" s="31">
        <v>8611.7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f aca="true" t="shared" si="9" ref="BC10:BC38">BG10+BJ10+BM10+BP10</f>
        <v>1400</v>
      </c>
      <c r="BD10" s="30">
        <f aca="true" t="shared" si="10" ref="BD10:BD38">BH10+BK10+BN10+BQ10</f>
        <v>140</v>
      </c>
      <c r="BE10" s="30">
        <f aca="true" t="shared" si="11" ref="BE10:BE38">BI10+BL10+BO10+BR10</f>
        <v>151.873</v>
      </c>
      <c r="BF10" s="30">
        <f>+BE10/BD10*100</f>
        <v>108.48071428571428</v>
      </c>
      <c r="BG10" s="31">
        <v>1400</v>
      </c>
      <c r="BH10" s="30">
        <v>140</v>
      </c>
      <c r="BI10" s="31">
        <v>151.873</v>
      </c>
      <c r="BJ10" s="4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3">
        <v>0</v>
      </c>
      <c r="BQ10" s="30">
        <f>+BP10/12*2</f>
        <v>0</v>
      </c>
      <c r="BR10" s="31">
        <v>0</v>
      </c>
      <c r="BS10" s="30">
        <v>0</v>
      </c>
      <c r="BT10" s="30">
        <v>0</v>
      </c>
      <c r="BU10" s="30">
        <v>0</v>
      </c>
      <c r="BV10" s="33">
        <v>0</v>
      </c>
      <c r="BW10" s="31">
        <v>0</v>
      </c>
      <c r="BX10" s="31">
        <v>0</v>
      </c>
      <c r="BY10" s="30">
        <v>0</v>
      </c>
      <c r="BZ10" s="30">
        <v>0</v>
      </c>
      <c r="CA10" s="31">
        <v>0</v>
      </c>
      <c r="CB10" s="33">
        <v>0</v>
      </c>
      <c r="CC10" s="30">
        <v>0</v>
      </c>
      <c r="CD10" s="31">
        <v>0</v>
      </c>
      <c r="CE10" s="33">
        <v>0</v>
      </c>
      <c r="CF10" s="30">
        <v>0</v>
      </c>
      <c r="CG10" s="31">
        <v>0</v>
      </c>
      <c r="CH10" s="30">
        <v>0</v>
      </c>
      <c r="CI10" s="30">
        <v>0</v>
      </c>
      <c r="CJ10" s="31">
        <v>0</v>
      </c>
      <c r="CK10" s="31">
        <v>0</v>
      </c>
      <c r="CL10" s="31">
        <v>0</v>
      </c>
      <c r="CM10" s="34">
        <v>0</v>
      </c>
      <c r="CN10" s="35">
        <v>2500</v>
      </c>
      <c r="CO10" s="30">
        <f>+CN10/12*2</f>
        <v>416.6666666666667</v>
      </c>
      <c r="CP10" s="31">
        <v>83.52</v>
      </c>
      <c r="CQ10" s="35">
        <f>+CP10/CO10*100</f>
        <v>20.0448</v>
      </c>
      <c r="CR10" s="30">
        <v>0</v>
      </c>
      <c r="CS10" s="30">
        <f aca="true" t="shared" si="12" ref="CS10:CS38">Q10+U10+Y10+AC10+AG10+AK10+AN10+AQ10+AT10+AW10+AZ10+BG10+BJ10+BM10+BP10+BS10+BV10+BY10+CB10+CE10+CH10+CK10+CN10</f>
        <v>46116.8</v>
      </c>
      <c r="CT10" s="30">
        <f aca="true" t="shared" si="13" ref="CT10:CT38">R10+V10+Z10+AD10+AH10+AL10+AO10+AR10+AU10+AX10+BA10+BH10+BK10+BN10+BQ10+BT10+BW10+BZ10+CC10+CF10+CI10+CL10+CO10</f>
        <v>10678.366666666667</v>
      </c>
      <c r="CU10" s="30">
        <f aca="true" t="shared" si="14" ref="CU10:CU38">S10+W10+AA10+AE10+AI10+AM10+AP10+AS10+AV10+AY10+BB10+BI10+BL10+BO10+BR10+BU10+BX10+CA10+CD10+CG10+CJ10+CM10+CP10+CR10</f>
        <v>10788.717</v>
      </c>
      <c r="CV10" s="30">
        <v>0</v>
      </c>
      <c r="CW10" s="30">
        <v>0</v>
      </c>
      <c r="CX10" s="30">
        <v>0</v>
      </c>
      <c r="CY10" s="30">
        <v>0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3">
        <v>0</v>
      </c>
      <c r="DF10" s="30">
        <v>0</v>
      </c>
      <c r="DG10" s="31">
        <v>0</v>
      </c>
      <c r="DH10" s="33">
        <v>0</v>
      </c>
      <c r="DI10" s="30">
        <v>0</v>
      </c>
      <c r="DJ10" s="31">
        <v>0</v>
      </c>
      <c r="DK10" s="33">
        <v>0</v>
      </c>
      <c r="DL10" s="30">
        <v>0</v>
      </c>
      <c r="DM10" s="31">
        <v>0</v>
      </c>
      <c r="DN10" s="33">
        <v>0</v>
      </c>
      <c r="DO10" s="30">
        <f aca="true" t="shared" si="15" ref="DO10:DO38">CV10+CY10+DB10+DE10+DH10+DK10</f>
        <v>0</v>
      </c>
      <c r="DP10" s="30">
        <f aca="true" t="shared" si="16" ref="DP10:DP38">CW10+CZ10+DC10+DF10+DI10+DL10</f>
        <v>0</v>
      </c>
      <c r="DQ10" s="30">
        <f aca="true" t="shared" si="17" ref="DQ10:DQ38">CX10+DA10+DD10+DG10+DJ10+DM10+DN10</f>
        <v>0</v>
      </c>
    </row>
    <row r="11" spans="1:121" s="36" customFormat="1" ht="21" customHeight="1">
      <c r="A11" s="28">
        <v>2</v>
      </c>
      <c r="B11" s="29" t="s">
        <v>50</v>
      </c>
      <c r="C11" s="31">
        <v>7331.2409</v>
      </c>
      <c r="D11" s="31">
        <v>18492.1853</v>
      </c>
      <c r="E11" s="30">
        <f t="shared" si="0"/>
        <v>55510.899999999994</v>
      </c>
      <c r="F11" s="30">
        <f t="shared" si="1"/>
        <v>13329.391666666665</v>
      </c>
      <c r="G11" s="30">
        <f t="shared" si="2"/>
        <v>14900.3726</v>
      </c>
      <c r="H11" s="30">
        <f aca="true" t="shared" si="18" ref="H11:H39">+G11/F11*100</f>
        <v>111.78584118930162</v>
      </c>
      <c r="I11" s="30">
        <f t="shared" si="3"/>
        <v>10754.7</v>
      </c>
      <c r="J11" s="30">
        <f t="shared" si="4"/>
        <v>2140.3416666666667</v>
      </c>
      <c r="K11" s="30">
        <f t="shared" si="5"/>
        <v>3711.3725999999997</v>
      </c>
      <c r="L11" s="30">
        <f aca="true" t="shared" si="19" ref="L11:L39">+K11/J11*100</f>
        <v>173.40094143847747</v>
      </c>
      <c r="M11" s="30">
        <f t="shared" si="6"/>
        <v>4400</v>
      </c>
      <c r="N11" s="30">
        <f t="shared" si="7"/>
        <v>1100</v>
      </c>
      <c r="O11" s="30">
        <f aca="true" t="shared" si="20" ref="O11:O38">+S11+AA11</f>
        <v>2106.4159999999997</v>
      </c>
      <c r="P11" s="30">
        <f aca="true" t="shared" si="21" ref="P11:P39">+O11/N11*100</f>
        <v>191.49236363636362</v>
      </c>
      <c r="Q11" s="31">
        <v>155</v>
      </c>
      <c r="R11" s="30">
        <f aca="true" t="shared" si="22" ref="R11:R38">+Q11/12*3</f>
        <v>38.75</v>
      </c>
      <c r="S11" s="31">
        <v>34.091</v>
      </c>
      <c r="T11" s="30">
        <f>+S11/R11*100</f>
        <v>87.9767741935484</v>
      </c>
      <c r="U11" s="31">
        <v>2750</v>
      </c>
      <c r="V11" s="32">
        <v>687.5</v>
      </c>
      <c r="W11" s="31">
        <v>1107.6086</v>
      </c>
      <c r="X11" s="30">
        <f aca="true" t="shared" si="23" ref="X11:X39">+W11/V11*100</f>
        <v>161.10670545454548</v>
      </c>
      <c r="Y11" s="31">
        <v>4245</v>
      </c>
      <c r="Z11" s="30">
        <v>1061.25</v>
      </c>
      <c r="AA11" s="31">
        <v>2072.325</v>
      </c>
      <c r="AB11" s="30">
        <f t="shared" si="8"/>
        <v>195.2720848056537</v>
      </c>
      <c r="AC11" s="31">
        <v>657</v>
      </c>
      <c r="AD11" s="30">
        <v>164.25</v>
      </c>
      <c r="AE11" s="31">
        <v>344.4</v>
      </c>
      <c r="AF11" s="30">
        <f aca="true" t="shared" si="24" ref="AF11:AF39">+AE11/AD11*100</f>
        <v>209.68036529680364</v>
      </c>
      <c r="AG11" s="33">
        <v>0</v>
      </c>
      <c r="AH11" s="33">
        <f aca="true" t="shared" si="25" ref="AH11:AH37">+AG11/12*1</f>
        <v>0</v>
      </c>
      <c r="AI11" s="31">
        <v>0</v>
      </c>
      <c r="AJ11" s="30">
        <v>0</v>
      </c>
      <c r="AK11" s="30">
        <v>0</v>
      </c>
      <c r="AL11" s="30">
        <v>0</v>
      </c>
      <c r="AM11" s="30">
        <v>0</v>
      </c>
      <c r="AN11" s="31">
        <v>0</v>
      </c>
      <c r="AO11" s="31">
        <v>0</v>
      </c>
      <c r="AP11" s="31">
        <v>0</v>
      </c>
      <c r="AQ11" s="33">
        <v>44756.2</v>
      </c>
      <c r="AR11" s="33">
        <f aca="true" t="shared" si="26" ref="AR11:AR38">+AQ11/12*3</f>
        <v>11189.05</v>
      </c>
      <c r="AS11" s="31">
        <v>11189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f t="shared" si="9"/>
        <v>367.7</v>
      </c>
      <c r="BD11" s="30">
        <f t="shared" si="10"/>
        <v>91.925</v>
      </c>
      <c r="BE11" s="30">
        <f t="shared" si="11"/>
        <v>152.948</v>
      </c>
      <c r="BF11" s="30">
        <f aca="true" t="shared" si="27" ref="BF11:BF39">+BE11/BD11*100</f>
        <v>166.38346478107152</v>
      </c>
      <c r="BG11" s="31">
        <v>367.7</v>
      </c>
      <c r="BH11" s="30">
        <v>91.925</v>
      </c>
      <c r="BI11" s="31">
        <v>152.948</v>
      </c>
      <c r="BJ11" s="4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3">
        <v>0</v>
      </c>
      <c r="BQ11" s="30">
        <f aca="true" t="shared" si="28" ref="BQ11:BQ37">+BP11/12*2</f>
        <v>0</v>
      </c>
      <c r="BR11" s="31">
        <v>0</v>
      </c>
      <c r="BS11" s="30">
        <v>0</v>
      </c>
      <c r="BT11" s="30">
        <v>0</v>
      </c>
      <c r="BU11" s="30">
        <v>0</v>
      </c>
      <c r="BV11" s="33">
        <v>0</v>
      </c>
      <c r="BW11" s="31">
        <v>0</v>
      </c>
      <c r="BX11" s="31">
        <v>0</v>
      </c>
      <c r="BY11" s="30">
        <v>0</v>
      </c>
      <c r="BZ11" s="30">
        <v>0</v>
      </c>
      <c r="CA11" s="31">
        <v>0</v>
      </c>
      <c r="CB11" s="33">
        <v>2000</v>
      </c>
      <c r="CC11" s="30">
        <v>0</v>
      </c>
      <c r="CD11" s="31">
        <v>0</v>
      </c>
      <c r="CE11" s="33">
        <v>0</v>
      </c>
      <c r="CF11" s="30">
        <v>0</v>
      </c>
      <c r="CG11" s="31">
        <v>0</v>
      </c>
      <c r="CH11" s="30">
        <v>0</v>
      </c>
      <c r="CI11" s="30">
        <v>0</v>
      </c>
      <c r="CJ11" s="31">
        <v>0</v>
      </c>
      <c r="CK11" s="31">
        <v>0</v>
      </c>
      <c r="CL11" s="31">
        <v>0</v>
      </c>
      <c r="CM11" s="34">
        <v>0</v>
      </c>
      <c r="CN11" s="35">
        <v>580</v>
      </c>
      <c r="CO11" s="30">
        <f aca="true" t="shared" si="29" ref="CO11:CO38">+CN11/12*2</f>
        <v>96.66666666666667</v>
      </c>
      <c r="CP11" s="31">
        <v>0</v>
      </c>
      <c r="CQ11" s="35">
        <f aca="true" t="shared" si="30" ref="CQ11:CQ39">+CP11/CO11*100</f>
        <v>0</v>
      </c>
      <c r="CR11" s="30">
        <v>0</v>
      </c>
      <c r="CS11" s="30">
        <f t="shared" si="12"/>
        <v>55510.899999999994</v>
      </c>
      <c r="CT11" s="30">
        <f t="shared" si="13"/>
        <v>13329.391666666665</v>
      </c>
      <c r="CU11" s="30">
        <f t="shared" si="14"/>
        <v>14900.3726</v>
      </c>
      <c r="CV11" s="30">
        <v>0</v>
      </c>
      <c r="CW11" s="30">
        <v>0</v>
      </c>
      <c r="CX11" s="30">
        <v>0</v>
      </c>
      <c r="CY11" s="30">
        <v>0</v>
      </c>
      <c r="CZ11" s="30">
        <v>0</v>
      </c>
      <c r="DA11" s="30">
        <v>0</v>
      </c>
      <c r="DB11" s="30">
        <v>0</v>
      </c>
      <c r="DC11" s="30">
        <v>0</v>
      </c>
      <c r="DD11" s="30">
        <v>0</v>
      </c>
      <c r="DE11" s="33">
        <v>0</v>
      </c>
      <c r="DF11" s="30">
        <v>0</v>
      </c>
      <c r="DG11" s="31">
        <v>0</v>
      </c>
      <c r="DH11" s="33">
        <v>0</v>
      </c>
      <c r="DI11" s="30">
        <v>0</v>
      </c>
      <c r="DJ11" s="31">
        <v>0</v>
      </c>
      <c r="DK11" s="33">
        <v>0</v>
      </c>
      <c r="DL11" s="30">
        <v>0</v>
      </c>
      <c r="DM11" s="31">
        <v>0</v>
      </c>
      <c r="DN11" s="33">
        <v>0</v>
      </c>
      <c r="DO11" s="30">
        <f t="shared" si="15"/>
        <v>0</v>
      </c>
      <c r="DP11" s="30">
        <f t="shared" si="16"/>
        <v>0</v>
      </c>
      <c r="DQ11" s="30">
        <f t="shared" si="17"/>
        <v>0</v>
      </c>
    </row>
    <row r="12" spans="1:121" s="36" customFormat="1" ht="21" customHeight="1">
      <c r="A12" s="28">
        <v>3</v>
      </c>
      <c r="B12" s="29" t="s">
        <v>51</v>
      </c>
      <c r="C12" s="31">
        <v>234.221</v>
      </c>
      <c r="D12" s="31">
        <v>196.352</v>
      </c>
      <c r="E12" s="30">
        <f t="shared" si="0"/>
        <v>4989.5</v>
      </c>
      <c r="F12" s="30">
        <f t="shared" si="1"/>
        <v>1222.375</v>
      </c>
      <c r="G12" s="30">
        <f t="shared" si="2"/>
        <v>1182.146</v>
      </c>
      <c r="H12" s="30">
        <f t="shared" si="18"/>
        <v>96.70894774516822</v>
      </c>
      <c r="I12" s="30">
        <f t="shared" si="3"/>
        <v>1405</v>
      </c>
      <c r="J12" s="30">
        <f t="shared" si="4"/>
        <v>326.25</v>
      </c>
      <c r="K12" s="30">
        <f t="shared" si="5"/>
        <v>286.04600000000005</v>
      </c>
      <c r="L12" s="30">
        <f t="shared" si="19"/>
        <v>87.6769348659004</v>
      </c>
      <c r="M12" s="30">
        <f t="shared" si="6"/>
        <v>750</v>
      </c>
      <c r="N12" s="30">
        <f t="shared" si="7"/>
        <v>187.5</v>
      </c>
      <c r="O12" s="30">
        <f t="shared" si="20"/>
        <v>156.566</v>
      </c>
      <c r="P12" s="30">
        <f t="shared" si="21"/>
        <v>83.50186666666667</v>
      </c>
      <c r="Q12" s="31">
        <v>0</v>
      </c>
      <c r="R12" s="30">
        <f t="shared" si="22"/>
        <v>0</v>
      </c>
      <c r="S12" s="31">
        <v>0</v>
      </c>
      <c r="T12" s="30">
        <v>0</v>
      </c>
      <c r="U12" s="31">
        <v>355</v>
      </c>
      <c r="V12" s="32">
        <v>88.75</v>
      </c>
      <c r="W12" s="31">
        <v>61.9</v>
      </c>
      <c r="X12" s="30">
        <f t="shared" si="23"/>
        <v>69.74647887323944</v>
      </c>
      <c r="Y12" s="31">
        <v>750</v>
      </c>
      <c r="Z12" s="30">
        <v>187.5</v>
      </c>
      <c r="AA12" s="31">
        <v>156.566</v>
      </c>
      <c r="AB12" s="30">
        <f t="shared" si="8"/>
        <v>83.50186666666667</v>
      </c>
      <c r="AC12" s="31">
        <v>0</v>
      </c>
      <c r="AD12" s="30">
        <v>0</v>
      </c>
      <c r="AE12" s="31">
        <v>67.576</v>
      </c>
      <c r="AF12" s="30" t="e">
        <f t="shared" si="24"/>
        <v>#DIV/0!</v>
      </c>
      <c r="AG12" s="33">
        <v>0</v>
      </c>
      <c r="AH12" s="33">
        <f t="shared" si="25"/>
        <v>0</v>
      </c>
      <c r="AI12" s="31">
        <v>0</v>
      </c>
      <c r="AJ12" s="30">
        <v>0</v>
      </c>
      <c r="AK12" s="30">
        <v>0</v>
      </c>
      <c r="AL12" s="30">
        <v>0</v>
      </c>
      <c r="AM12" s="30">
        <v>0</v>
      </c>
      <c r="AN12" s="31">
        <v>0</v>
      </c>
      <c r="AO12" s="31">
        <v>0</v>
      </c>
      <c r="AP12" s="31">
        <v>0</v>
      </c>
      <c r="AQ12" s="33">
        <v>3584.5</v>
      </c>
      <c r="AR12" s="33">
        <f t="shared" si="26"/>
        <v>896.125</v>
      </c>
      <c r="AS12" s="31">
        <v>896.1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f t="shared" si="9"/>
        <v>300</v>
      </c>
      <c r="BD12" s="30">
        <f t="shared" si="10"/>
        <v>50</v>
      </c>
      <c r="BE12" s="30">
        <f t="shared" si="11"/>
        <v>0.004</v>
      </c>
      <c r="BF12" s="30">
        <f t="shared" si="27"/>
        <v>0.008</v>
      </c>
      <c r="BG12" s="31">
        <v>300</v>
      </c>
      <c r="BH12" s="30">
        <v>50</v>
      </c>
      <c r="BI12" s="31">
        <v>0.004</v>
      </c>
      <c r="BJ12" s="4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3">
        <v>0</v>
      </c>
      <c r="BQ12" s="30">
        <f t="shared" si="28"/>
        <v>0</v>
      </c>
      <c r="BR12" s="31">
        <v>0</v>
      </c>
      <c r="BS12" s="30">
        <v>0</v>
      </c>
      <c r="BT12" s="30">
        <v>0</v>
      </c>
      <c r="BU12" s="30">
        <v>0</v>
      </c>
      <c r="BV12" s="33">
        <v>0</v>
      </c>
      <c r="BW12" s="31">
        <v>0</v>
      </c>
      <c r="BX12" s="31">
        <v>0</v>
      </c>
      <c r="BY12" s="30">
        <v>0</v>
      </c>
      <c r="BZ12" s="30">
        <v>0</v>
      </c>
      <c r="CA12" s="31">
        <v>0</v>
      </c>
      <c r="CB12" s="33">
        <v>0</v>
      </c>
      <c r="CC12" s="30">
        <v>0</v>
      </c>
      <c r="CD12" s="31">
        <v>0</v>
      </c>
      <c r="CE12" s="33">
        <v>0</v>
      </c>
      <c r="CF12" s="30">
        <v>0</v>
      </c>
      <c r="CG12" s="31">
        <v>0</v>
      </c>
      <c r="CH12" s="30">
        <v>0</v>
      </c>
      <c r="CI12" s="30">
        <v>0</v>
      </c>
      <c r="CJ12" s="31">
        <v>0</v>
      </c>
      <c r="CK12" s="31">
        <v>0</v>
      </c>
      <c r="CL12" s="31">
        <v>0</v>
      </c>
      <c r="CM12" s="34">
        <v>0</v>
      </c>
      <c r="CN12" s="35">
        <v>0</v>
      </c>
      <c r="CO12" s="30">
        <f t="shared" si="29"/>
        <v>0</v>
      </c>
      <c r="CP12" s="31">
        <v>0</v>
      </c>
      <c r="CQ12" s="35">
        <v>0</v>
      </c>
      <c r="CR12" s="30">
        <v>0</v>
      </c>
      <c r="CS12" s="30">
        <f t="shared" si="12"/>
        <v>4989.5</v>
      </c>
      <c r="CT12" s="30">
        <f t="shared" si="13"/>
        <v>1222.375</v>
      </c>
      <c r="CU12" s="30">
        <f t="shared" si="14"/>
        <v>1182.146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3">
        <v>0</v>
      </c>
      <c r="DF12" s="30">
        <v>0</v>
      </c>
      <c r="DG12" s="31">
        <v>0</v>
      </c>
      <c r="DH12" s="33">
        <v>0</v>
      </c>
      <c r="DI12" s="30">
        <v>0</v>
      </c>
      <c r="DJ12" s="31">
        <v>0</v>
      </c>
      <c r="DK12" s="33">
        <v>0</v>
      </c>
      <c r="DL12" s="30">
        <v>0</v>
      </c>
      <c r="DM12" s="31">
        <v>0</v>
      </c>
      <c r="DN12" s="33">
        <v>0</v>
      </c>
      <c r="DO12" s="30">
        <f t="shared" si="15"/>
        <v>0</v>
      </c>
      <c r="DP12" s="30">
        <f t="shared" si="16"/>
        <v>0</v>
      </c>
      <c r="DQ12" s="30">
        <f t="shared" si="17"/>
        <v>0</v>
      </c>
    </row>
    <row r="13" spans="1:121" s="36" customFormat="1" ht="21" customHeight="1">
      <c r="A13" s="28">
        <v>4</v>
      </c>
      <c r="B13" s="29" t="s">
        <v>52</v>
      </c>
      <c r="C13" s="31">
        <v>2290.4547</v>
      </c>
      <c r="D13" s="31">
        <v>579.497</v>
      </c>
      <c r="E13" s="30">
        <f t="shared" si="0"/>
        <v>5551.3</v>
      </c>
      <c r="F13" s="30">
        <f t="shared" si="1"/>
        <v>1387.825</v>
      </c>
      <c r="G13" s="30">
        <f t="shared" si="2"/>
        <v>1058.3719999999998</v>
      </c>
      <c r="H13" s="30">
        <f t="shared" si="18"/>
        <v>76.2612000792607</v>
      </c>
      <c r="I13" s="30">
        <f t="shared" si="3"/>
        <v>1870.2</v>
      </c>
      <c r="J13" s="30">
        <f t="shared" si="4"/>
        <v>467.55</v>
      </c>
      <c r="K13" s="30">
        <f t="shared" si="5"/>
        <v>138.07199999999997</v>
      </c>
      <c r="L13" s="30">
        <f t="shared" si="19"/>
        <v>29.530959255694572</v>
      </c>
      <c r="M13" s="30">
        <f t="shared" si="6"/>
        <v>220.2</v>
      </c>
      <c r="N13" s="30">
        <f t="shared" si="7"/>
        <v>55.05</v>
      </c>
      <c r="O13" s="30">
        <f t="shared" si="20"/>
        <v>50.686</v>
      </c>
      <c r="P13" s="30">
        <f t="shared" si="21"/>
        <v>92.07266121707539</v>
      </c>
      <c r="Q13" s="31">
        <v>220.2</v>
      </c>
      <c r="R13" s="30">
        <f t="shared" si="22"/>
        <v>55.05</v>
      </c>
      <c r="S13" s="31">
        <v>0</v>
      </c>
      <c r="T13" s="30">
        <f>+S13/R13*100</f>
        <v>0</v>
      </c>
      <c r="U13" s="31">
        <v>450</v>
      </c>
      <c r="V13" s="32">
        <v>112.5</v>
      </c>
      <c r="W13" s="31">
        <v>87.377</v>
      </c>
      <c r="X13" s="30">
        <f t="shared" si="23"/>
        <v>77.66844444444445</v>
      </c>
      <c r="Y13" s="31">
        <v>0</v>
      </c>
      <c r="Z13" s="30">
        <v>0</v>
      </c>
      <c r="AA13" s="31">
        <v>50.686</v>
      </c>
      <c r="AB13" s="30" t="e">
        <f t="shared" si="8"/>
        <v>#DIV/0!</v>
      </c>
      <c r="AC13" s="31">
        <v>0</v>
      </c>
      <c r="AD13" s="30">
        <v>0</v>
      </c>
      <c r="AE13" s="31">
        <v>0</v>
      </c>
      <c r="AF13" s="30" t="e">
        <f t="shared" si="24"/>
        <v>#DIV/0!</v>
      </c>
      <c r="AG13" s="33">
        <v>0</v>
      </c>
      <c r="AH13" s="33">
        <f t="shared" si="25"/>
        <v>0</v>
      </c>
      <c r="AI13" s="31">
        <v>0</v>
      </c>
      <c r="AJ13" s="30">
        <v>0</v>
      </c>
      <c r="AK13" s="30">
        <v>0</v>
      </c>
      <c r="AL13" s="30">
        <v>0</v>
      </c>
      <c r="AM13" s="30">
        <v>0</v>
      </c>
      <c r="AN13" s="31">
        <v>0</v>
      </c>
      <c r="AO13" s="31">
        <v>0</v>
      </c>
      <c r="AP13" s="31">
        <v>0</v>
      </c>
      <c r="AQ13" s="33">
        <v>3681.1</v>
      </c>
      <c r="AR13" s="33">
        <f t="shared" si="26"/>
        <v>920.275</v>
      </c>
      <c r="AS13" s="31">
        <v>920.3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f t="shared" si="9"/>
        <v>1200</v>
      </c>
      <c r="BD13" s="30">
        <f t="shared" si="10"/>
        <v>300</v>
      </c>
      <c r="BE13" s="30">
        <f t="shared" si="11"/>
        <v>0.009</v>
      </c>
      <c r="BF13" s="30">
        <f t="shared" si="27"/>
        <v>0.0029999999999999996</v>
      </c>
      <c r="BG13" s="31">
        <v>1200</v>
      </c>
      <c r="BH13" s="30">
        <v>300</v>
      </c>
      <c r="BI13" s="31">
        <v>0.009</v>
      </c>
      <c r="BJ13" s="4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3">
        <v>0</v>
      </c>
      <c r="BQ13" s="30">
        <f t="shared" si="28"/>
        <v>0</v>
      </c>
      <c r="BR13" s="31">
        <v>0</v>
      </c>
      <c r="BS13" s="30">
        <v>0</v>
      </c>
      <c r="BT13" s="30">
        <v>0</v>
      </c>
      <c r="BU13" s="30">
        <v>0</v>
      </c>
      <c r="BV13" s="33">
        <v>0</v>
      </c>
      <c r="BW13" s="31">
        <v>0</v>
      </c>
      <c r="BX13" s="31">
        <v>0</v>
      </c>
      <c r="BY13" s="30">
        <v>0</v>
      </c>
      <c r="BZ13" s="30">
        <v>0</v>
      </c>
      <c r="CA13" s="31">
        <v>0</v>
      </c>
      <c r="CB13" s="33">
        <v>0</v>
      </c>
      <c r="CC13" s="30">
        <v>0</v>
      </c>
      <c r="CD13" s="31">
        <v>0</v>
      </c>
      <c r="CE13" s="33">
        <v>0</v>
      </c>
      <c r="CF13" s="30">
        <v>0</v>
      </c>
      <c r="CG13" s="31">
        <v>0</v>
      </c>
      <c r="CH13" s="30">
        <v>0</v>
      </c>
      <c r="CI13" s="30">
        <v>0</v>
      </c>
      <c r="CJ13" s="31">
        <v>0</v>
      </c>
      <c r="CK13" s="31">
        <v>0</v>
      </c>
      <c r="CL13" s="31">
        <v>0</v>
      </c>
      <c r="CM13" s="34">
        <v>0</v>
      </c>
      <c r="CN13" s="35">
        <v>0</v>
      </c>
      <c r="CO13" s="30">
        <f t="shared" si="29"/>
        <v>0</v>
      </c>
      <c r="CP13" s="31">
        <v>0</v>
      </c>
      <c r="CQ13" s="35">
        <v>100</v>
      </c>
      <c r="CR13" s="30">
        <v>0</v>
      </c>
      <c r="CS13" s="30">
        <f t="shared" si="12"/>
        <v>5551.3</v>
      </c>
      <c r="CT13" s="30">
        <f t="shared" si="13"/>
        <v>1387.825</v>
      </c>
      <c r="CU13" s="30">
        <f t="shared" si="14"/>
        <v>1058.3719999999998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3">
        <v>0</v>
      </c>
      <c r="DF13" s="30">
        <v>0</v>
      </c>
      <c r="DG13" s="31">
        <v>0</v>
      </c>
      <c r="DH13" s="33">
        <v>0</v>
      </c>
      <c r="DI13" s="30">
        <v>0</v>
      </c>
      <c r="DJ13" s="31">
        <v>0</v>
      </c>
      <c r="DK13" s="33">
        <v>0</v>
      </c>
      <c r="DL13" s="30">
        <v>0</v>
      </c>
      <c r="DM13" s="31">
        <v>0</v>
      </c>
      <c r="DN13" s="33">
        <v>0</v>
      </c>
      <c r="DO13" s="30">
        <f t="shared" si="15"/>
        <v>0</v>
      </c>
      <c r="DP13" s="30">
        <f t="shared" si="16"/>
        <v>0</v>
      </c>
      <c r="DQ13" s="30">
        <f t="shared" si="17"/>
        <v>0</v>
      </c>
    </row>
    <row r="14" spans="1:121" s="36" customFormat="1" ht="21" customHeight="1">
      <c r="A14" s="28">
        <v>5</v>
      </c>
      <c r="B14" s="29" t="s">
        <v>53</v>
      </c>
      <c r="C14" s="31">
        <v>4.724</v>
      </c>
      <c r="D14" s="31">
        <v>1541.22</v>
      </c>
      <c r="E14" s="30">
        <f t="shared" si="0"/>
        <v>9565.2</v>
      </c>
      <c r="F14" s="30">
        <f t="shared" si="1"/>
        <v>2275.9666666666667</v>
      </c>
      <c r="G14" s="30">
        <f t="shared" si="2"/>
        <v>2397.362</v>
      </c>
      <c r="H14" s="30">
        <f t="shared" si="18"/>
        <v>105.33379223480132</v>
      </c>
      <c r="I14" s="30">
        <f t="shared" si="3"/>
        <v>6065.2</v>
      </c>
      <c r="J14" s="30">
        <f t="shared" si="4"/>
        <v>1400.9666666666667</v>
      </c>
      <c r="K14" s="30">
        <f t="shared" si="5"/>
        <v>1522.3619999999999</v>
      </c>
      <c r="L14" s="30">
        <f t="shared" si="19"/>
        <v>108.66511218444406</v>
      </c>
      <c r="M14" s="30">
        <f t="shared" si="6"/>
        <v>600</v>
      </c>
      <c r="N14" s="30">
        <f t="shared" si="7"/>
        <v>130</v>
      </c>
      <c r="O14" s="30">
        <f t="shared" si="20"/>
        <v>137.351</v>
      </c>
      <c r="P14" s="30">
        <f t="shared" si="21"/>
        <v>105.65461538461538</v>
      </c>
      <c r="Q14" s="31">
        <v>0</v>
      </c>
      <c r="R14" s="30">
        <f t="shared" si="22"/>
        <v>0</v>
      </c>
      <c r="S14" s="31">
        <v>11.02</v>
      </c>
      <c r="T14" s="30">
        <v>0</v>
      </c>
      <c r="U14" s="31">
        <v>960</v>
      </c>
      <c r="V14" s="32">
        <v>105</v>
      </c>
      <c r="W14" s="31">
        <v>136.805</v>
      </c>
      <c r="X14" s="30">
        <f t="shared" si="23"/>
        <v>130.2904761904762</v>
      </c>
      <c r="Y14" s="31">
        <v>600</v>
      </c>
      <c r="Z14" s="30">
        <v>130</v>
      </c>
      <c r="AA14" s="31">
        <v>126.331</v>
      </c>
      <c r="AB14" s="30">
        <f t="shared" si="8"/>
        <v>97.17769230769231</v>
      </c>
      <c r="AC14" s="31">
        <v>10</v>
      </c>
      <c r="AD14" s="30">
        <v>1.6666666666666667</v>
      </c>
      <c r="AE14" s="31">
        <v>0</v>
      </c>
      <c r="AF14" s="30">
        <f t="shared" si="24"/>
        <v>0</v>
      </c>
      <c r="AG14" s="33">
        <v>0</v>
      </c>
      <c r="AH14" s="33">
        <f t="shared" si="25"/>
        <v>0</v>
      </c>
      <c r="AI14" s="31">
        <v>0</v>
      </c>
      <c r="AJ14" s="30">
        <v>0</v>
      </c>
      <c r="AK14" s="30">
        <v>0</v>
      </c>
      <c r="AL14" s="30">
        <v>0</v>
      </c>
      <c r="AM14" s="30">
        <v>0</v>
      </c>
      <c r="AN14" s="31">
        <v>0</v>
      </c>
      <c r="AO14" s="31">
        <v>0</v>
      </c>
      <c r="AP14" s="31">
        <v>0</v>
      </c>
      <c r="AQ14" s="33">
        <v>3500</v>
      </c>
      <c r="AR14" s="33">
        <f t="shared" si="26"/>
        <v>875</v>
      </c>
      <c r="AS14" s="31">
        <v>875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f t="shared" si="9"/>
        <v>4485.2</v>
      </c>
      <c r="BD14" s="30">
        <f t="shared" si="10"/>
        <v>1164.3</v>
      </c>
      <c r="BE14" s="30">
        <f t="shared" si="11"/>
        <v>1248.206</v>
      </c>
      <c r="BF14" s="30">
        <f t="shared" si="27"/>
        <v>107.20656188267628</v>
      </c>
      <c r="BG14" s="31">
        <v>1050</v>
      </c>
      <c r="BH14" s="30">
        <v>1164.3</v>
      </c>
      <c r="BI14" s="31">
        <v>1248.206</v>
      </c>
      <c r="BJ14" s="40">
        <v>3435.2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3">
        <v>0</v>
      </c>
      <c r="BQ14" s="30">
        <f t="shared" si="28"/>
        <v>0</v>
      </c>
      <c r="BR14" s="31">
        <v>0</v>
      </c>
      <c r="BS14" s="30">
        <v>0</v>
      </c>
      <c r="BT14" s="30">
        <v>0</v>
      </c>
      <c r="BU14" s="30">
        <v>0</v>
      </c>
      <c r="BV14" s="33">
        <v>0</v>
      </c>
      <c r="BW14" s="31">
        <v>0</v>
      </c>
      <c r="BX14" s="31">
        <v>0</v>
      </c>
      <c r="BY14" s="30">
        <v>0</v>
      </c>
      <c r="BZ14" s="30">
        <v>0</v>
      </c>
      <c r="CA14" s="31">
        <v>0</v>
      </c>
      <c r="CB14" s="33">
        <v>10</v>
      </c>
      <c r="CC14" s="30">
        <v>0</v>
      </c>
      <c r="CD14" s="31">
        <v>0</v>
      </c>
      <c r="CE14" s="33">
        <v>0</v>
      </c>
      <c r="CF14" s="30">
        <v>0</v>
      </c>
      <c r="CG14" s="31">
        <v>0</v>
      </c>
      <c r="CH14" s="30">
        <v>0</v>
      </c>
      <c r="CI14" s="30">
        <v>0</v>
      </c>
      <c r="CJ14" s="31">
        <v>0</v>
      </c>
      <c r="CK14" s="31">
        <v>0</v>
      </c>
      <c r="CL14" s="31">
        <v>0</v>
      </c>
      <c r="CM14" s="34">
        <v>0</v>
      </c>
      <c r="CN14" s="35">
        <v>0</v>
      </c>
      <c r="CO14" s="30">
        <f t="shared" si="29"/>
        <v>0</v>
      </c>
      <c r="CP14" s="31">
        <v>0</v>
      </c>
      <c r="CQ14" s="35">
        <v>0</v>
      </c>
      <c r="CR14" s="30">
        <v>0</v>
      </c>
      <c r="CS14" s="30">
        <f t="shared" si="12"/>
        <v>9565.2</v>
      </c>
      <c r="CT14" s="30">
        <f t="shared" si="13"/>
        <v>2275.9666666666667</v>
      </c>
      <c r="CU14" s="30">
        <f t="shared" si="14"/>
        <v>2397.362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3">
        <v>0</v>
      </c>
      <c r="DF14" s="30">
        <v>0</v>
      </c>
      <c r="DG14" s="31">
        <v>0</v>
      </c>
      <c r="DH14" s="33">
        <v>0</v>
      </c>
      <c r="DI14" s="30">
        <v>0</v>
      </c>
      <c r="DJ14" s="31">
        <v>0</v>
      </c>
      <c r="DK14" s="33">
        <v>0</v>
      </c>
      <c r="DL14" s="30">
        <v>0</v>
      </c>
      <c r="DM14" s="31">
        <v>0</v>
      </c>
      <c r="DN14" s="33">
        <v>0</v>
      </c>
      <c r="DO14" s="30">
        <f t="shared" si="15"/>
        <v>0</v>
      </c>
      <c r="DP14" s="30">
        <f t="shared" si="16"/>
        <v>0</v>
      </c>
      <c r="DQ14" s="30">
        <f t="shared" si="17"/>
        <v>0</v>
      </c>
    </row>
    <row r="15" spans="1:121" s="36" customFormat="1" ht="21" customHeight="1">
      <c r="A15" s="28">
        <v>6</v>
      </c>
      <c r="B15" s="29" t="s">
        <v>54</v>
      </c>
      <c r="C15" s="31">
        <v>99.5132</v>
      </c>
      <c r="D15" s="31">
        <v>1889.9377</v>
      </c>
      <c r="E15" s="30">
        <f t="shared" si="0"/>
        <v>46450.4</v>
      </c>
      <c r="F15" s="30">
        <f t="shared" si="1"/>
        <v>11354.525</v>
      </c>
      <c r="G15" s="30">
        <f t="shared" si="2"/>
        <v>11568.931799999998</v>
      </c>
      <c r="H15" s="30">
        <f t="shared" si="18"/>
        <v>101.88829387402818</v>
      </c>
      <c r="I15" s="30">
        <f t="shared" si="3"/>
        <v>4895.9</v>
      </c>
      <c r="J15" s="30">
        <f t="shared" si="4"/>
        <v>965.9</v>
      </c>
      <c r="K15" s="30">
        <f t="shared" si="5"/>
        <v>1180.3318</v>
      </c>
      <c r="L15" s="30">
        <f t="shared" si="19"/>
        <v>122.20020706077233</v>
      </c>
      <c r="M15" s="30">
        <f t="shared" si="6"/>
        <v>2632.3</v>
      </c>
      <c r="N15" s="30">
        <f t="shared" si="7"/>
        <v>500</v>
      </c>
      <c r="O15" s="30">
        <f t="shared" si="20"/>
        <v>547.362</v>
      </c>
      <c r="P15" s="30">
        <f t="shared" si="21"/>
        <v>109.47240000000001</v>
      </c>
      <c r="Q15" s="31">
        <v>32.3</v>
      </c>
      <c r="R15" s="30">
        <f t="shared" si="22"/>
        <v>8.075</v>
      </c>
      <c r="S15" s="31">
        <v>1.851</v>
      </c>
      <c r="T15" s="30">
        <f>+S15/R15*100</f>
        <v>22.922600619195048</v>
      </c>
      <c r="U15" s="31">
        <v>1201.6</v>
      </c>
      <c r="V15" s="32">
        <v>300.4</v>
      </c>
      <c r="W15" s="31">
        <v>297.495</v>
      </c>
      <c r="X15" s="30">
        <f t="shared" si="23"/>
        <v>99.03295605858857</v>
      </c>
      <c r="Y15" s="31">
        <v>2600</v>
      </c>
      <c r="Z15" s="30">
        <v>491.925</v>
      </c>
      <c r="AA15" s="31">
        <v>545.511</v>
      </c>
      <c r="AB15" s="30">
        <f t="shared" si="8"/>
        <v>110.89312395182192</v>
      </c>
      <c r="AC15" s="31">
        <v>162</v>
      </c>
      <c r="AD15" s="30">
        <v>40.5</v>
      </c>
      <c r="AE15" s="31">
        <v>35.4</v>
      </c>
      <c r="AF15" s="30">
        <f t="shared" si="24"/>
        <v>87.4074074074074</v>
      </c>
      <c r="AG15" s="33">
        <v>0</v>
      </c>
      <c r="AH15" s="33">
        <f t="shared" si="25"/>
        <v>0</v>
      </c>
      <c r="AI15" s="31">
        <v>0</v>
      </c>
      <c r="AJ15" s="30">
        <v>0</v>
      </c>
      <c r="AK15" s="30">
        <v>0</v>
      </c>
      <c r="AL15" s="30">
        <v>0</v>
      </c>
      <c r="AM15" s="30">
        <v>0</v>
      </c>
      <c r="AN15" s="31">
        <v>0</v>
      </c>
      <c r="AO15" s="31">
        <v>0</v>
      </c>
      <c r="AP15" s="31">
        <v>0</v>
      </c>
      <c r="AQ15" s="33">
        <v>41554.5</v>
      </c>
      <c r="AR15" s="33">
        <f t="shared" si="26"/>
        <v>10388.625</v>
      </c>
      <c r="AS15" s="31">
        <v>10388.6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f t="shared" si="9"/>
        <v>600</v>
      </c>
      <c r="BD15" s="30">
        <f t="shared" si="10"/>
        <v>100</v>
      </c>
      <c r="BE15" s="30">
        <f t="shared" si="11"/>
        <v>61.925</v>
      </c>
      <c r="BF15" s="30">
        <f t="shared" si="27"/>
        <v>61.925</v>
      </c>
      <c r="BG15" s="31">
        <v>600</v>
      </c>
      <c r="BH15" s="30">
        <v>100</v>
      </c>
      <c r="BI15" s="31">
        <v>61.925</v>
      </c>
      <c r="BJ15" s="4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3">
        <v>0</v>
      </c>
      <c r="BQ15" s="30">
        <f t="shared" si="28"/>
        <v>0</v>
      </c>
      <c r="BR15" s="31">
        <v>0</v>
      </c>
      <c r="BS15" s="30">
        <v>0</v>
      </c>
      <c r="BT15" s="30">
        <v>0</v>
      </c>
      <c r="BU15" s="30">
        <v>0</v>
      </c>
      <c r="BV15" s="33">
        <v>0</v>
      </c>
      <c r="BW15" s="31">
        <v>0</v>
      </c>
      <c r="BX15" s="31">
        <v>0</v>
      </c>
      <c r="BY15" s="30">
        <v>0</v>
      </c>
      <c r="BZ15" s="30">
        <v>0</v>
      </c>
      <c r="CA15" s="31">
        <v>0</v>
      </c>
      <c r="CB15" s="33">
        <v>150</v>
      </c>
      <c r="CC15" s="30">
        <v>0</v>
      </c>
      <c r="CD15" s="31">
        <v>0</v>
      </c>
      <c r="CE15" s="33">
        <v>0</v>
      </c>
      <c r="CF15" s="30">
        <v>0</v>
      </c>
      <c r="CG15" s="31">
        <v>0</v>
      </c>
      <c r="CH15" s="30">
        <v>0</v>
      </c>
      <c r="CI15" s="30">
        <v>0</v>
      </c>
      <c r="CJ15" s="31">
        <v>0</v>
      </c>
      <c r="CK15" s="31">
        <v>0</v>
      </c>
      <c r="CL15" s="31">
        <v>0</v>
      </c>
      <c r="CM15" s="34">
        <v>0</v>
      </c>
      <c r="CN15" s="35">
        <v>150</v>
      </c>
      <c r="CO15" s="30">
        <f t="shared" si="29"/>
        <v>25</v>
      </c>
      <c r="CP15" s="31">
        <v>238.1498</v>
      </c>
      <c r="CQ15" s="35">
        <f t="shared" si="30"/>
        <v>952.5992</v>
      </c>
      <c r="CR15" s="30">
        <v>0</v>
      </c>
      <c r="CS15" s="30">
        <f t="shared" si="12"/>
        <v>46450.4</v>
      </c>
      <c r="CT15" s="30">
        <f t="shared" si="13"/>
        <v>11354.525</v>
      </c>
      <c r="CU15" s="30">
        <f t="shared" si="14"/>
        <v>11568.931799999998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3">
        <v>0</v>
      </c>
      <c r="DF15" s="30">
        <v>0</v>
      </c>
      <c r="DG15" s="31">
        <v>0</v>
      </c>
      <c r="DH15" s="33">
        <v>0</v>
      </c>
      <c r="DI15" s="30">
        <v>0</v>
      </c>
      <c r="DJ15" s="31">
        <v>0</v>
      </c>
      <c r="DK15" s="33">
        <v>0</v>
      </c>
      <c r="DL15" s="30">
        <v>0</v>
      </c>
      <c r="DM15" s="31">
        <v>0</v>
      </c>
      <c r="DN15" s="33">
        <v>0</v>
      </c>
      <c r="DO15" s="30">
        <f t="shared" si="15"/>
        <v>0</v>
      </c>
      <c r="DP15" s="30">
        <f t="shared" si="16"/>
        <v>0</v>
      </c>
      <c r="DQ15" s="30">
        <f t="shared" si="17"/>
        <v>0</v>
      </c>
    </row>
    <row r="16" spans="1:121" s="36" customFormat="1" ht="21" customHeight="1">
      <c r="A16" s="28">
        <v>7</v>
      </c>
      <c r="B16" s="29" t="s">
        <v>55</v>
      </c>
      <c r="C16" s="31">
        <v>21.403</v>
      </c>
      <c r="D16" s="31">
        <v>705.7483</v>
      </c>
      <c r="E16" s="30">
        <f t="shared" si="0"/>
        <v>5602.8</v>
      </c>
      <c r="F16" s="30">
        <f t="shared" si="1"/>
        <v>1331.95</v>
      </c>
      <c r="G16" s="30">
        <f t="shared" si="2"/>
        <v>1334.5910000000001</v>
      </c>
      <c r="H16" s="30">
        <f t="shared" si="18"/>
        <v>100.1982807162431</v>
      </c>
      <c r="I16" s="30">
        <f t="shared" si="3"/>
        <v>1772</v>
      </c>
      <c r="J16" s="30">
        <f t="shared" si="4"/>
        <v>374.25</v>
      </c>
      <c r="K16" s="30">
        <f t="shared" si="5"/>
        <v>376.89099999999996</v>
      </c>
      <c r="L16" s="30">
        <f t="shared" si="19"/>
        <v>100.70567802271209</v>
      </c>
      <c r="M16" s="30">
        <f t="shared" si="6"/>
        <v>267</v>
      </c>
      <c r="N16" s="30">
        <f t="shared" si="7"/>
        <v>51.75</v>
      </c>
      <c r="O16" s="30">
        <f t="shared" si="20"/>
        <v>126.92099999999999</v>
      </c>
      <c r="P16" s="30">
        <f t="shared" si="21"/>
        <v>245.25797101449274</v>
      </c>
      <c r="Q16" s="31">
        <v>7</v>
      </c>
      <c r="R16" s="30">
        <f t="shared" si="22"/>
        <v>1.75</v>
      </c>
      <c r="S16" s="31">
        <v>59.309</v>
      </c>
      <c r="T16" s="30">
        <f>+S16/R16*100</f>
        <v>3389.0857142857144</v>
      </c>
      <c r="U16" s="31">
        <v>320</v>
      </c>
      <c r="V16" s="32">
        <v>68.75</v>
      </c>
      <c r="W16" s="31">
        <v>54.961</v>
      </c>
      <c r="X16" s="30">
        <f t="shared" si="23"/>
        <v>79.94327272727273</v>
      </c>
      <c r="Y16" s="31">
        <v>260</v>
      </c>
      <c r="Z16" s="30">
        <v>50</v>
      </c>
      <c r="AA16" s="31">
        <v>67.612</v>
      </c>
      <c r="AB16" s="30">
        <f t="shared" si="8"/>
        <v>135.224</v>
      </c>
      <c r="AC16" s="31">
        <v>30</v>
      </c>
      <c r="AD16" s="30">
        <v>3.75</v>
      </c>
      <c r="AE16" s="31">
        <v>0</v>
      </c>
      <c r="AF16" s="30">
        <f t="shared" si="24"/>
        <v>0</v>
      </c>
      <c r="AG16" s="33">
        <v>0</v>
      </c>
      <c r="AH16" s="33">
        <f t="shared" si="25"/>
        <v>0</v>
      </c>
      <c r="AI16" s="31">
        <v>0</v>
      </c>
      <c r="AJ16" s="30">
        <v>0</v>
      </c>
      <c r="AK16" s="30">
        <v>0</v>
      </c>
      <c r="AL16" s="30">
        <v>0</v>
      </c>
      <c r="AM16" s="30">
        <v>0</v>
      </c>
      <c r="AN16" s="31">
        <v>0</v>
      </c>
      <c r="AO16" s="31">
        <v>0</v>
      </c>
      <c r="AP16" s="31">
        <v>0</v>
      </c>
      <c r="AQ16" s="33">
        <v>3830.8</v>
      </c>
      <c r="AR16" s="33">
        <f t="shared" si="26"/>
        <v>957.7</v>
      </c>
      <c r="AS16" s="31">
        <v>957.7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f t="shared" si="9"/>
        <v>1155</v>
      </c>
      <c r="BD16" s="30">
        <f t="shared" si="10"/>
        <v>250</v>
      </c>
      <c r="BE16" s="30">
        <f t="shared" si="11"/>
        <v>195.009</v>
      </c>
      <c r="BF16" s="30">
        <f t="shared" si="27"/>
        <v>78.00359999999999</v>
      </c>
      <c r="BG16" s="31">
        <v>1155</v>
      </c>
      <c r="BH16" s="30">
        <v>250</v>
      </c>
      <c r="BI16" s="31">
        <v>195.009</v>
      </c>
      <c r="BJ16" s="4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3">
        <v>0</v>
      </c>
      <c r="BQ16" s="30">
        <f t="shared" si="28"/>
        <v>0</v>
      </c>
      <c r="BR16" s="31">
        <v>0</v>
      </c>
      <c r="BS16" s="30">
        <v>0</v>
      </c>
      <c r="BT16" s="30">
        <v>0</v>
      </c>
      <c r="BU16" s="30">
        <v>0</v>
      </c>
      <c r="BV16" s="33">
        <v>0</v>
      </c>
      <c r="BW16" s="31">
        <v>0</v>
      </c>
      <c r="BX16" s="31">
        <v>0</v>
      </c>
      <c r="BY16" s="30">
        <v>0</v>
      </c>
      <c r="BZ16" s="30">
        <v>0</v>
      </c>
      <c r="CA16" s="31">
        <v>0</v>
      </c>
      <c r="CB16" s="33">
        <v>0</v>
      </c>
      <c r="CC16" s="30">
        <v>0</v>
      </c>
      <c r="CD16" s="31">
        <v>0</v>
      </c>
      <c r="CE16" s="33">
        <v>0</v>
      </c>
      <c r="CF16" s="30">
        <v>0</v>
      </c>
      <c r="CG16" s="31">
        <v>0</v>
      </c>
      <c r="CH16" s="30">
        <v>0</v>
      </c>
      <c r="CI16" s="30">
        <v>0</v>
      </c>
      <c r="CJ16" s="31">
        <v>0</v>
      </c>
      <c r="CK16" s="31">
        <v>0</v>
      </c>
      <c r="CL16" s="31">
        <v>0</v>
      </c>
      <c r="CM16" s="34">
        <v>0</v>
      </c>
      <c r="CN16" s="35">
        <v>0</v>
      </c>
      <c r="CO16" s="30">
        <f t="shared" si="29"/>
        <v>0</v>
      </c>
      <c r="CP16" s="31">
        <v>0</v>
      </c>
      <c r="CQ16" s="35">
        <v>0</v>
      </c>
      <c r="CR16" s="30">
        <v>0</v>
      </c>
      <c r="CS16" s="30">
        <f t="shared" si="12"/>
        <v>5602.8</v>
      </c>
      <c r="CT16" s="30">
        <f t="shared" si="13"/>
        <v>1331.95</v>
      </c>
      <c r="CU16" s="30">
        <f t="shared" si="14"/>
        <v>1334.5910000000001</v>
      </c>
      <c r="CV16" s="30">
        <v>0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3">
        <v>0</v>
      </c>
      <c r="DF16" s="30">
        <v>0</v>
      </c>
      <c r="DG16" s="31">
        <v>0</v>
      </c>
      <c r="DH16" s="33">
        <v>0</v>
      </c>
      <c r="DI16" s="30">
        <v>0</v>
      </c>
      <c r="DJ16" s="31">
        <v>0</v>
      </c>
      <c r="DK16" s="33">
        <v>0</v>
      </c>
      <c r="DL16" s="30">
        <v>0</v>
      </c>
      <c r="DM16" s="31">
        <v>0</v>
      </c>
      <c r="DN16" s="33">
        <v>0</v>
      </c>
      <c r="DO16" s="30">
        <f t="shared" si="15"/>
        <v>0</v>
      </c>
      <c r="DP16" s="30">
        <f t="shared" si="16"/>
        <v>0</v>
      </c>
      <c r="DQ16" s="30">
        <f t="shared" si="17"/>
        <v>0</v>
      </c>
    </row>
    <row r="17" spans="1:121" s="36" customFormat="1" ht="21" customHeight="1">
      <c r="A17" s="28">
        <v>8</v>
      </c>
      <c r="B17" s="29" t="s">
        <v>56</v>
      </c>
      <c r="C17" s="31">
        <v>913.567</v>
      </c>
      <c r="D17" s="31">
        <v>291.86</v>
      </c>
      <c r="E17" s="30">
        <f t="shared" si="0"/>
        <v>10794.2</v>
      </c>
      <c r="F17" s="30">
        <f t="shared" si="1"/>
        <v>2618.55</v>
      </c>
      <c r="G17" s="30">
        <f t="shared" si="2"/>
        <v>2404.4734</v>
      </c>
      <c r="H17" s="30">
        <f t="shared" si="18"/>
        <v>91.82461285826123</v>
      </c>
      <c r="I17" s="30">
        <f t="shared" si="3"/>
        <v>1810</v>
      </c>
      <c r="J17" s="30">
        <f t="shared" si="4"/>
        <v>372.5</v>
      </c>
      <c r="K17" s="30">
        <f t="shared" si="5"/>
        <v>158.3734</v>
      </c>
      <c r="L17" s="30">
        <f t="shared" si="19"/>
        <v>42.516348993288595</v>
      </c>
      <c r="M17" s="30">
        <f t="shared" si="6"/>
        <v>850</v>
      </c>
      <c r="N17" s="30">
        <f t="shared" si="7"/>
        <v>212.5</v>
      </c>
      <c r="O17" s="30">
        <f t="shared" si="20"/>
        <v>113.531</v>
      </c>
      <c r="P17" s="30">
        <f t="shared" si="21"/>
        <v>53.42635294117647</v>
      </c>
      <c r="Q17" s="31">
        <v>0</v>
      </c>
      <c r="R17" s="30">
        <f t="shared" si="22"/>
        <v>0</v>
      </c>
      <c r="S17" s="31">
        <v>0</v>
      </c>
      <c r="T17" s="30">
        <v>0</v>
      </c>
      <c r="U17" s="31">
        <v>600</v>
      </c>
      <c r="V17" s="32">
        <v>100</v>
      </c>
      <c r="W17" s="31">
        <v>44.8354</v>
      </c>
      <c r="X17" s="30">
        <f t="shared" si="23"/>
        <v>44.8354</v>
      </c>
      <c r="Y17" s="31">
        <v>850</v>
      </c>
      <c r="Z17" s="30">
        <v>212.5</v>
      </c>
      <c r="AA17" s="31">
        <v>113.531</v>
      </c>
      <c r="AB17" s="30">
        <f t="shared" si="8"/>
        <v>53.42635294117647</v>
      </c>
      <c r="AC17" s="31">
        <v>20</v>
      </c>
      <c r="AD17" s="30">
        <v>3.3333333333333335</v>
      </c>
      <c r="AE17" s="31">
        <v>0</v>
      </c>
      <c r="AF17" s="30">
        <f t="shared" si="24"/>
        <v>0</v>
      </c>
      <c r="AG17" s="33">
        <v>0</v>
      </c>
      <c r="AH17" s="33">
        <f t="shared" si="25"/>
        <v>0</v>
      </c>
      <c r="AI17" s="31">
        <v>0</v>
      </c>
      <c r="AJ17" s="30">
        <v>0</v>
      </c>
      <c r="AK17" s="30">
        <v>0</v>
      </c>
      <c r="AL17" s="30">
        <v>0</v>
      </c>
      <c r="AM17" s="30">
        <v>0</v>
      </c>
      <c r="AN17" s="31">
        <v>0</v>
      </c>
      <c r="AO17" s="31">
        <v>0</v>
      </c>
      <c r="AP17" s="31">
        <v>0</v>
      </c>
      <c r="AQ17" s="33">
        <v>8984.2</v>
      </c>
      <c r="AR17" s="33">
        <f t="shared" si="26"/>
        <v>2246.05</v>
      </c>
      <c r="AS17" s="31">
        <v>2246.1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f t="shared" si="9"/>
        <v>340</v>
      </c>
      <c r="BD17" s="30">
        <f t="shared" si="10"/>
        <v>56.666666666666664</v>
      </c>
      <c r="BE17" s="30">
        <f t="shared" si="11"/>
        <v>0.007</v>
      </c>
      <c r="BF17" s="30">
        <f t="shared" si="27"/>
        <v>0.012352941176470589</v>
      </c>
      <c r="BG17" s="31">
        <v>340</v>
      </c>
      <c r="BH17" s="30">
        <v>56.666666666666664</v>
      </c>
      <c r="BI17" s="31">
        <v>0.007</v>
      </c>
      <c r="BJ17" s="4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3">
        <v>0</v>
      </c>
      <c r="BQ17" s="30">
        <f t="shared" si="28"/>
        <v>0</v>
      </c>
      <c r="BR17" s="31">
        <v>0</v>
      </c>
      <c r="BS17" s="30">
        <v>0</v>
      </c>
      <c r="BT17" s="30">
        <v>0</v>
      </c>
      <c r="BU17" s="30">
        <v>0</v>
      </c>
      <c r="BV17" s="33">
        <v>0</v>
      </c>
      <c r="BW17" s="31">
        <v>0</v>
      </c>
      <c r="BX17" s="31">
        <v>0</v>
      </c>
      <c r="BY17" s="30">
        <v>0</v>
      </c>
      <c r="BZ17" s="30">
        <v>0</v>
      </c>
      <c r="CA17" s="31">
        <v>0</v>
      </c>
      <c r="CB17" s="33">
        <v>0</v>
      </c>
      <c r="CC17" s="30">
        <v>0</v>
      </c>
      <c r="CD17" s="31">
        <v>0</v>
      </c>
      <c r="CE17" s="33">
        <v>0</v>
      </c>
      <c r="CF17" s="30">
        <v>0</v>
      </c>
      <c r="CG17" s="31">
        <v>0</v>
      </c>
      <c r="CH17" s="30">
        <v>0</v>
      </c>
      <c r="CI17" s="30">
        <v>0</v>
      </c>
      <c r="CJ17" s="31">
        <v>0</v>
      </c>
      <c r="CK17" s="31">
        <v>0</v>
      </c>
      <c r="CL17" s="31">
        <v>0</v>
      </c>
      <c r="CM17" s="34">
        <v>0</v>
      </c>
      <c r="CN17" s="35">
        <v>0</v>
      </c>
      <c r="CO17" s="30">
        <f t="shared" si="29"/>
        <v>0</v>
      </c>
      <c r="CP17" s="31">
        <v>0</v>
      </c>
      <c r="CQ17" s="35">
        <v>0</v>
      </c>
      <c r="CR17" s="30">
        <v>0</v>
      </c>
      <c r="CS17" s="30">
        <f t="shared" si="12"/>
        <v>10794.2</v>
      </c>
      <c r="CT17" s="30">
        <f t="shared" si="13"/>
        <v>2618.55</v>
      </c>
      <c r="CU17" s="30">
        <f t="shared" si="14"/>
        <v>2404.4734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3">
        <v>0</v>
      </c>
      <c r="DF17" s="30">
        <v>0</v>
      </c>
      <c r="DG17" s="31">
        <v>0</v>
      </c>
      <c r="DH17" s="33">
        <v>0</v>
      </c>
      <c r="DI17" s="30">
        <v>0</v>
      </c>
      <c r="DJ17" s="31">
        <v>0</v>
      </c>
      <c r="DK17" s="33">
        <v>0</v>
      </c>
      <c r="DL17" s="30">
        <v>0</v>
      </c>
      <c r="DM17" s="31">
        <v>0</v>
      </c>
      <c r="DN17" s="33">
        <v>0</v>
      </c>
      <c r="DO17" s="30">
        <f t="shared" si="15"/>
        <v>0</v>
      </c>
      <c r="DP17" s="30">
        <f t="shared" si="16"/>
        <v>0</v>
      </c>
      <c r="DQ17" s="30">
        <f t="shared" si="17"/>
        <v>0</v>
      </c>
    </row>
    <row r="18" spans="1:121" s="36" customFormat="1" ht="21" customHeight="1">
      <c r="A18" s="28">
        <v>9</v>
      </c>
      <c r="B18" s="29" t="s">
        <v>57</v>
      </c>
      <c r="C18" s="31">
        <v>99.1552</v>
      </c>
      <c r="D18" s="31">
        <v>2714.5309</v>
      </c>
      <c r="E18" s="30">
        <f t="shared" si="0"/>
        <v>30552.4</v>
      </c>
      <c r="F18" s="30">
        <f t="shared" si="1"/>
        <v>6752.266666666667</v>
      </c>
      <c r="G18" s="30">
        <f t="shared" si="2"/>
        <v>6479.051</v>
      </c>
      <c r="H18" s="30">
        <f t="shared" si="18"/>
        <v>95.95371924489554</v>
      </c>
      <c r="I18" s="30">
        <f t="shared" si="3"/>
        <v>8130</v>
      </c>
      <c r="J18" s="30">
        <f t="shared" si="4"/>
        <v>1146.6666666666667</v>
      </c>
      <c r="K18" s="30">
        <f t="shared" si="5"/>
        <v>873.4509999999999</v>
      </c>
      <c r="L18" s="30">
        <f t="shared" si="19"/>
        <v>76.17305232558138</v>
      </c>
      <c r="M18" s="30">
        <f t="shared" si="6"/>
        <v>3800</v>
      </c>
      <c r="N18" s="30">
        <f t="shared" si="7"/>
        <v>633.3333333333334</v>
      </c>
      <c r="O18" s="30">
        <f t="shared" si="20"/>
        <v>722.641</v>
      </c>
      <c r="P18" s="30">
        <f t="shared" si="21"/>
        <v>114.10121052631577</v>
      </c>
      <c r="Q18" s="31">
        <v>0</v>
      </c>
      <c r="R18" s="30">
        <f t="shared" si="22"/>
        <v>0</v>
      </c>
      <c r="S18" s="31">
        <v>76.03</v>
      </c>
      <c r="T18" s="30">
        <v>0</v>
      </c>
      <c r="U18" s="31">
        <v>2200</v>
      </c>
      <c r="V18" s="32">
        <v>200</v>
      </c>
      <c r="W18" s="31">
        <v>95.277</v>
      </c>
      <c r="X18" s="30">
        <f t="shared" si="23"/>
        <v>47.6385</v>
      </c>
      <c r="Y18" s="31">
        <v>3800</v>
      </c>
      <c r="Z18" s="30">
        <v>633.3333333333334</v>
      </c>
      <c r="AA18" s="31">
        <v>646.611</v>
      </c>
      <c r="AB18" s="30">
        <f t="shared" si="8"/>
        <v>102.09647368421051</v>
      </c>
      <c r="AC18" s="31">
        <v>80</v>
      </c>
      <c r="AD18" s="30">
        <v>13.333333333333334</v>
      </c>
      <c r="AE18" s="31">
        <v>24.8</v>
      </c>
      <c r="AF18" s="30">
        <f t="shared" si="24"/>
        <v>186</v>
      </c>
      <c r="AG18" s="33">
        <v>0</v>
      </c>
      <c r="AH18" s="33">
        <f t="shared" si="25"/>
        <v>0</v>
      </c>
      <c r="AI18" s="31">
        <v>0</v>
      </c>
      <c r="AJ18" s="30">
        <v>0</v>
      </c>
      <c r="AK18" s="30">
        <v>0</v>
      </c>
      <c r="AL18" s="30">
        <v>0</v>
      </c>
      <c r="AM18" s="30">
        <v>0</v>
      </c>
      <c r="AN18" s="31">
        <v>0</v>
      </c>
      <c r="AO18" s="31">
        <v>0</v>
      </c>
      <c r="AP18" s="31">
        <v>0</v>
      </c>
      <c r="AQ18" s="33">
        <v>22422.4</v>
      </c>
      <c r="AR18" s="33">
        <f t="shared" si="26"/>
        <v>5605.6</v>
      </c>
      <c r="AS18" s="31">
        <v>5605.6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f t="shared" si="9"/>
        <v>850</v>
      </c>
      <c r="BD18" s="30">
        <f t="shared" si="10"/>
        <v>100</v>
      </c>
      <c r="BE18" s="30">
        <f>BI18+BL18+BO18+BR18</f>
        <v>30.733</v>
      </c>
      <c r="BF18" s="30">
        <f t="shared" si="27"/>
        <v>30.733</v>
      </c>
      <c r="BG18" s="31">
        <v>850</v>
      </c>
      <c r="BH18" s="30">
        <v>100</v>
      </c>
      <c r="BI18" s="31">
        <v>30.733</v>
      </c>
      <c r="BJ18" s="4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3">
        <v>0</v>
      </c>
      <c r="BQ18" s="30">
        <f t="shared" si="28"/>
        <v>0</v>
      </c>
      <c r="BR18" s="31">
        <v>0</v>
      </c>
      <c r="BS18" s="30">
        <v>0</v>
      </c>
      <c r="BT18" s="30">
        <v>0</v>
      </c>
      <c r="BU18" s="30">
        <v>0</v>
      </c>
      <c r="BV18" s="33">
        <v>0</v>
      </c>
      <c r="BW18" s="31">
        <v>0</v>
      </c>
      <c r="BX18" s="31">
        <v>0</v>
      </c>
      <c r="BY18" s="30">
        <v>0</v>
      </c>
      <c r="BZ18" s="30">
        <v>0</v>
      </c>
      <c r="CA18" s="31">
        <v>0</v>
      </c>
      <c r="CB18" s="33">
        <v>0</v>
      </c>
      <c r="CC18" s="30">
        <v>0</v>
      </c>
      <c r="CD18" s="31">
        <v>0</v>
      </c>
      <c r="CE18" s="33">
        <v>0</v>
      </c>
      <c r="CF18" s="30">
        <v>0</v>
      </c>
      <c r="CG18" s="31">
        <v>0</v>
      </c>
      <c r="CH18" s="30">
        <v>0</v>
      </c>
      <c r="CI18" s="30">
        <v>0</v>
      </c>
      <c r="CJ18" s="31">
        <v>0</v>
      </c>
      <c r="CK18" s="31">
        <v>0</v>
      </c>
      <c r="CL18" s="31">
        <v>0</v>
      </c>
      <c r="CM18" s="34">
        <v>0</v>
      </c>
      <c r="CN18" s="35">
        <v>1200</v>
      </c>
      <c r="CO18" s="30">
        <f t="shared" si="29"/>
        <v>200</v>
      </c>
      <c r="CP18" s="31">
        <v>0</v>
      </c>
      <c r="CQ18" s="35">
        <f t="shared" si="30"/>
        <v>0</v>
      </c>
      <c r="CR18" s="30">
        <v>0</v>
      </c>
      <c r="CS18" s="30">
        <f t="shared" si="12"/>
        <v>30552.4</v>
      </c>
      <c r="CT18" s="30">
        <f t="shared" si="13"/>
        <v>6752.266666666667</v>
      </c>
      <c r="CU18" s="30">
        <f t="shared" si="14"/>
        <v>6479.051</v>
      </c>
      <c r="CV18" s="30">
        <v>0</v>
      </c>
      <c r="CW18" s="30">
        <v>0</v>
      </c>
      <c r="CX18" s="30">
        <v>0</v>
      </c>
      <c r="CY18" s="30">
        <v>0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3">
        <v>0</v>
      </c>
      <c r="DF18" s="30">
        <v>0</v>
      </c>
      <c r="DG18" s="31">
        <v>0</v>
      </c>
      <c r="DH18" s="33">
        <v>0</v>
      </c>
      <c r="DI18" s="30">
        <v>0</v>
      </c>
      <c r="DJ18" s="31">
        <v>0</v>
      </c>
      <c r="DK18" s="33">
        <v>0</v>
      </c>
      <c r="DL18" s="30">
        <v>0</v>
      </c>
      <c r="DM18" s="31">
        <v>0</v>
      </c>
      <c r="DN18" s="33">
        <v>0</v>
      </c>
      <c r="DO18" s="30">
        <f t="shared" si="15"/>
        <v>0</v>
      </c>
      <c r="DP18" s="30">
        <f t="shared" si="16"/>
        <v>0</v>
      </c>
      <c r="DQ18" s="30">
        <f t="shared" si="17"/>
        <v>0</v>
      </c>
    </row>
    <row r="19" spans="1:121" s="36" customFormat="1" ht="21" customHeight="1">
      <c r="A19" s="28">
        <v>10</v>
      </c>
      <c r="B19" s="29" t="s">
        <v>58</v>
      </c>
      <c r="C19" s="31">
        <v>58.895</v>
      </c>
      <c r="D19" s="31">
        <v>3020.2506</v>
      </c>
      <c r="E19" s="30">
        <f t="shared" si="0"/>
        <v>64881.6</v>
      </c>
      <c r="F19" s="30">
        <f t="shared" si="1"/>
        <v>14710.400000000001</v>
      </c>
      <c r="G19" s="30">
        <f t="shared" si="2"/>
        <v>14097.717999999999</v>
      </c>
      <c r="H19" s="30">
        <f t="shared" si="18"/>
        <v>95.83504187513594</v>
      </c>
      <c r="I19" s="30">
        <f t="shared" si="3"/>
        <v>14100</v>
      </c>
      <c r="J19" s="30">
        <f t="shared" si="4"/>
        <v>2014.9999999999998</v>
      </c>
      <c r="K19" s="30">
        <f t="shared" si="5"/>
        <v>1402.3180000000002</v>
      </c>
      <c r="L19" s="30">
        <f t="shared" si="19"/>
        <v>69.59394540942931</v>
      </c>
      <c r="M19" s="30">
        <f t="shared" si="6"/>
        <v>6500</v>
      </c>
      <c r="N19" s="30">
        <f t="shared" si="7"/>
        <v>1083.3333333333333</v>
      </c>
      <c r="O19" s="30">
        <f t="shared" si="20"/>
        <v>867.563</v>
      </c>
      <c r="P19" s="30">
        <f t="shared" si="21"/>
        <v>80.08273846153845</v>
      </c>
      <c r="Q19" s="31">
        <v>50</v>
      </c>
      <c r="R19" s="30">
        <f t="shared" si="22"/>
        <v>12.5</v>
      </c>
      <c r="S19" s="31">
        <v>5.953</v>
      </c>
      <c r="T19" s="30">
        <f>+S19/R19*100</f>
        <v>47.624</v>
      </c>
      <c r="U19" s="31">
        <v>1750</v>
      </c>
      <c r="V19" s="32">
        <v>200</v>
      </c>
      <c r="W19" s="31">
        <v>72.462</v>
      </c>
      <c r="X19" s="30">
        <f t="shared" si="23"/>
        <v>36.231</v>
      </c>
      <c r="Y19" s="31">
        <v>6450</v>
      </c>
      <c r="Z19" s="30">
        <v>1070.8333333333333</v>
      </c>
      <c r="AA19" s="31">
        <v>861.61</v>
      </c>
      <c r="AB19" s="30">
        <f t="shared" si="8"/>
        <v>80.46163424124514</v>
      </c>
      <c r="AC19" s="31">
        <v>350</v>
      </c>
      <c r="AD19" s="30">
        <v>58.333333333333336</v>
      </c>
      <c r="AE19" s="31">
        <v>0</v>
      </c>
      <c r="AF19" s="30">
        <f t="shared" si="24"/>
        <v>0</v>
      </c>
      <c r="AG19" s="33">
        <v>0</v>
      </c>
      <c r="AH19" s="33">
        <f t="shared" si="25"/>
        <v>0</v>
      </c>
      <c r="AI19" s="31">
        <v>0</v>
      </c>
      <c r="AJ19" s="30">
        <v>0</v>
      </c>
      <c r="AK19" s="30">
        <v>0</v>
      </c>
      <c r="AL19" s="30">
        <v>0</v>
      </c>
      <c r="AM19" s="30">
        <v>0</v>
      </c>
      <c r="AN19" s="31">
        <v>0</v>
      </c>
      <c r="AO19" s="31">
        <v>0</v>
      </c>
      <c r="AP19" s="31">
        <v>0</v>
      </c>
      <c r="AQ19" s="33">
        <v>50781.6</v>
      </c>
      <c r="AR19" s="33">
        <f t="shared" si="26"/>
        <v>12695.400000000001</v>
      </c>
      <c r="AS19" s="31">
        <v>12695.4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f t="shared" si="9"/>
        <v>500</v>
      </c>
      <c r="BD19" s="30">
        <f t="shared" si="10"/>
        <v>83.33333333333333</v>
      </c>
      <c r="BE19" s="30">
        <f t="shared" si="11"/>
        <v>122.193</v>
      </c>
      <c r="BF19" s="30">
        <f t="shared" si="27"/>
        <v>146.6316</v>
      </c>
      <c r="BG19" s="31">
        <v>500</v>
      </c>
      <c r="BH19" s="30">
        <v>83.33333333333333</v>
      </c>
      <c r="BI19" s="31">
        <v>122.193</v>
      </c>
      <c r="BJ19" s="4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3">
        <v>0</v>
      </c>
      <c r="BQ19" s="30">
        <f t="shared" si="28"/>
        <v>0</v>
      </c>
      <c r="BR19" s="31">
        <v>0</v>
      </c>
      <c r="BS19" s="30">
        <v>0</v>
      </c>
      <c r="BT19" s="30">
        <v>0</v>
      </c>
      <c r="BU19" s="30">
        <v>0</v>
      </c>
      <c r="BV19" s="33">
        <v>0</v>
      </c>
      <c r="BW19" s="31">
        <v>0</v>
      </c>
      <c r="BX19" s="31">
        <v>0</v>
      </c>
      <c r="BY19" s="30">
        <v>3500</v>
      </c>
      <c r="BZ19" s="30">
        <v>340</v>
      </c>
      <c r="CA19" s="31">
        <v>340.1</v>
      </c>
      <c r="CB19" s="33">
        <v>0</v>
      </c>
      <c r="CC19" s="30">
        <v>0</v>
      </c>
      <c r="CD19" s="31">
        <v>0</v>
      </c>
      <c r="CE19" s="33">
        <v>0</v>
      </c>
      <c r="CF19" s="30">
        <v>0</v>
      </c>
      <c r="CG19" s="31">
        <v>0</v>
      </c>
      <c r="CH19" s="30">
        <v>0</v>
      </c>
      <c r="CI19" s="30">
        <v>0</v>
      </c>
      <c r="CJ19" s="31">
        <v>0</v>
      </c>
      <c r="CK19" s="31">
        <v>0</v>
      </c>
      <c r="CL19" s="31">
        <v>0</v>
      </c>
      <c r="CM19" s="34">
        <v>0</v>
      </c>
      <c r="CN19" s="35">
        <v>1500</v>
      </c>
      <c r="CO19" s="30">
        <f t="shared" si="29"/>
        <v>250</v>
      </c>
      <c r="CP19" s="31">
        <v>0</v>
      </c>
      <c r="CQ19" s="35">
        <f t="shared" si="30"/>
        <v>0</v>
      </c>
      <c r="CR19" s="30">
        <v>0</v>
      </c>
      <c r="CS19" s="30">
        <f t="shared" si="12"/>
        <v>64881.6</v>
      </c>
      <c r="CT19" s="30">
        <f t="shared" si="13"/>
        <v>14710.400000000001</v>
      </c>
      <c r="CU19" s="30">
        <f t="shared" si="14"/>
        <v>14097.717999999999</v>
      </c>
      <c r="CV19" s="30">
        <v>0</v>
      </c>
      <c r="CW19" s="30">
        <v>0</v>
      </c>
      <c r="CX19" s="30">
        <v>0</v>
      </c>
      <c r="CY19" s="30">
        <v>0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3">
        <v>0</v>
      </c>
      <c r="DF19" s="30">
        <v>0</v>
      </c>
      <c r="DG19" s="31">
        <v>0</v>
      </c>
      <c r="DH19" s="33">
        <v>0</v>
      </c>
      <c r="DI19" s="30">
        <v>0</v>
      </c>
      <c r="DJ19" s="31">
        <v>0</v>
      </c>
      <c r="DK19" s="33">
        <v>0</v>
      </c>
      <c r="DL19" s="30">
        <v>0</v>
      </c>
      <c r="DM19" s="31">
        <v>0</v>
      </c>
      <c r="DN19" s="33">
        <v>0</v>
      </c>
      <c r="DO19" s="30">
        <f t="shared" si="15"/>
        <v>0</v>
      </c>
      <c r="DP19" s="30">
        <f t="shared" si="16"/>
        <v>0</v>
      </c>
      <c r="DQ19" s="30">
        <f t="shared" si="17"/>
        <v>0</v>
      </c>
    </row>
    <row r="20" spans="1:121" s="36" customFormat="1" ht="21" customHeight="1">
      <c r="A20" s="28">
        <v>11</v>
      </c>
      <c r="B20" s="29" t="s">
        <v>59</v>
      </c>
      <c r="C20" s="31">
        <v>27.268</v>
      </c>
      <c r="D20" s="31">
        <v>46.076</v>
      </c>
      <c r="E20" s="30">
        <f t="shared" si="0"/>
        <v>4530.8</v>
      </c>
      <c r="F20" s="30">
        <f t="shared" si="1"/>
        <v>1087.7</v>
      </c>
      <c r="G20" s="30">
        <f t="shared" si="2"/>
        <v>1307.26</v>
      </c>
      <c r="H20" s="30">
        <f t="shared" si="18"/>
        <v>120.18571297232693</v>
      </c>
      <c r="I20" s="30">
        <f t="shared" si="3"/>
        <v>960</v>
      </c>
      <c r="J20" s="30">
        <f t="shared" si="4"/>
        <v>194.99999999999997</v>
      </c>
      <c r="K20" s="30">
        <f t="shared" si="5"/>
        <v>414.56</v>
      </c>
      <c r="L20" s="30">
        <f t="shared" si="19"/>
        <v>212.59487179487184</v>
      </c>
      <c r="M20" s="30">
        <f t="shared" si="6"/>
        <v>420</v>
      </c>
      <c r="N20" s="30">
        <f t="shared" si="7"/>
        <v>105</v>
      </c>
      <c r="O20" s="30">
        <f t="shared" si="20"/>
        <v>263.584</v>
      </c>
      <c r="P20" s="30">
        <f t="shared" si="21"/>
        <v>251.03238095238095</v>
      </c>
      <c r="Q20" s="31">
        <v>0</v>
      </c>
      <c r="R20" s="30">
        <f t="shared" si="22"/>
        <v>0</v>
      </c>
      <c r="S20" s="31">
        <v>0</v>
      </c>
      <c r="T20" s="30">
        <v>0</v>
      </c>
      <c r="U20" s="31">
        <v>500</v>
      </c>
      <c r="V20" s="32">
        <v>83.33333333333333</v>
      </c>
      <c r="W20" s="31">
        <v>50.972</v>
      </c>
      <c r="X20" s="30">
        <f t="shared" si="23"/>
        <v>61.16640000000001</v>
      </c>
      <c r="Y20" s="31">
        <v>420</v>
      </c>
      <c r="Z20" s="30">
        <v>105</v>
      </c>
      <c r="AA20" s="31">
        <v>263.584</v>
      </c>
      <c r="AB20" s="30">
        <f t="shared" si="8"/>
        <v>251.03238095238095</v>
      </c>
      <c r="AC20" s="31">
        <v>7</v>
      </c>
      <c r="AD20" s="30">
        <v>1.6666666666666667</v>
      </c>
      <c r="AE20" s="31">
        <v>0</v>
      </c>
      <c r="AF20" s="30">
        <f t="shared" si="24"/>
        <v>0</v>
      </c>
      <c r="AG20" s="33">
        <v>0</v>
      </c>
      <c r="AH20" s="33">
        <f t="shared" si="25"/>
        <v>0</v>
      </c>
      <c r="AI20" s="31">
        <v>0</v>
      </c>
      <c r="AJ20" s="30">
        <v>0</v>
      </c>
      <c r="AK20" s="30">
        <v>0</v>
      </c>
      <c r="AL20" s="30">
        <v>0</v>
      </c>
      <c r="AM20" s="30">
        <v>0</v>
      </c>
      <c r="AN20" s="31">
        <v>0</v>
      </c>
      <c r="AO20" s="31">
        <v>0</v>
      </c>
      <c r="AP20" s="31">
        <v>0</v>
      </c>
      <c r="AQ20" s="33">
        <v>3570.8</v>
      </c>
      <c r="AR20" s="33">
        <f t="shared" si="26"/>
        <v>892.7</v>
      </c>
      <c r="AS20" s="31">
        <v>892.7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f t="shared" si="9"/>
        <v>33</v>
      </c>
      <c r="BD20" s="30">
        <f t="shared" si="10"/>
        <v>5</v>
      </c>
      <c r="BE20" s="30">
        <f t="shared" si="11"/>
        <v>0.004</v>
      </c>
      <c r="BF20" s="30">
        <f t="shared" si="27"/>
        <v>0.08</v>
      </c>
      <c r="BG20" s="31">
        <v>33</v>
      </c>
      <c r="BH20" s="30">
        <v>5</v>
      </c>
      <c r="BI20" s="31">
        <v>0.004</v>
      </c>
      <c r="BJ20" s="4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3">
        <v>0</v>
      </c>
      <c r="BQ20" s="30">
        <f t="shared" si="28"/>
        <v>0</v>
      </c>
      <c r="BR20" s="31">
        <v>0</v>
      </c>
      <c r="BS20" s="30">
        <v>0</v>
      </c>
      <c r="BT20" s="30">
        <v>0</v>
      </c>
      <c r="BU20" s="30">
        <v>0</v>
      </c>
      <c r="BV20" s="33">
        <v>0</v>
      </c>
      <c r="BW20" s="31">
        <v>0</v>
      </c>
      <c r="BX20" s="31">
        <v>0</v>
      </c>
      <c r="BY20" s="30">
        <v>0</v>
      </c>
      <c r="BZ20" s="30">
        <v>0</v>
      </c>
      <c r="CA20" s="31">
        <v>0</v>
      </c>
      <c r="CB20" s="33">
        <v>0</v>
      </c>
      <c r="CC20" s="30">
        <v>0</v>
      </c>
      <c r="CD20" s="31">
        <v>100</v>
      </c>
      <c r="CE20" s="33">
        <v>0</v>
      </c>
      <c r="CF20" s="30">
        <v>0</v>
      </c>
      <c r="CG20" s="31">
        <v>0</v>
      </c>
      <c r="CH20" s="30">
        <v>0</v>
      </c>
      <c r="CI20" s="30">
        <v>0</v>
      </c>
      <c r="CJ20" s="31">
        <v>0</v>
      </c>
      <c r="CK20" s="31">
        <v>0</v>
      </c>
      <c r="CL20" s="31">
        <v>0</v>
      </c>
      <c r="CM20" s="34">
        <v>0</v>
      </c>
      <c r="CN20" s="35">
        <v>0</v>
      </c>
      <c r="CO20" s="30">
        <f t="shared" si="29"/>
        <v>0</v>
      </c>
      <c r="CP20" s="31">
        <v>0</v>
      </c>
      <c r="CQ20" s="35" t="e">
        <f t="shared" si="30"/>
        <v>#DIV/0!</v>
      </c>
      <c r="CR20" s="30">
        <v>0</v>
      </c>
      <c r="CS20" s="30">
        <f t="shared" si="12"/>
        <v>4530.8</v>
      </c>
      <c r="CT20" s="30">
        <f t="shared" si="13"/>
        <v>1087.7</v>
      </c>
      <c r="CU20" s="30">
        <f t="shared" si="14"/>
        <v>1307.26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3">
        <v>0</v>
      </c>
      <c r="DF20" s="30">
        <v>0</v>
      </c>
      <c r="DG20" s="31">
        <v>0</v>
      </c>
      <c r="DH20" s="33">
        <v>0</v>
      </c>
      <c r="DI20" s="30">
        <v>0</v>
      </c>
      <c r="DJ20" s="31">
        <v>0</v>
      </c>
      <c r="DK20" s="33">
        <v>0</v>
      </c>
      <c r="DL20" s="30">
        <v>0</v>
      </c>
      <c r="DM20" s="31">
        <v>0</v>
      </c>
      <c r="DN20" s="33">
        <v>0</v>
      </c>
      <c r="DO20" s="30">
        <f t="shared" si="15"/>
        <v>0</v>
      </c>
      <c r="DP20" s="30">
        <f t="shared" si="16"/>
        <v>0</v>
      </c>
      <c r="DQ20" s="30">
        <f t="shared" si="17"/>
        <v>0</v>
      </c>
    </row>
    <row r="21" spans="1:121" s="36" customFormat="1" ht="21" customHeight="1">
      <c r="A21" s="28">
        <v>12</v>
      </c>
      <c r="B21" s="29" t="s">
        <v>60</v>
      </c>
      <c r="C21" s="31">
        <v>1796.86</v>
      </c>
      <c r="D21" s="31">
        <v>10649.0618</v>
      </c>
      <c r="E21" s="30">
        <f t="shared" si="0"/>
        <v>56893.8</v>
      </c>
      <c r="F21" s="30">
        <f t="shared" si="1"/>
        <v>11731.866666666667</v>
      </c>
      <c r="G21" s="30">
        <f t="shared" si="2"/>
        <v>12400.5705</v>
      </c>
      <c r="H21" s="30">
        <f t="shared" si="18"/>
        <v>105.69989288433781</v>
      </c>
      <c r="I21" s="30">
        <f t="shared" si="3"/>
        <v>26056</v>
      </c>
      <c r="J21" s="30">
        <f t="shared" si="4"/>
        <v>4022.4166666666665</v>
      </c>
      <c r="K21" s="30">
        <f t="shared" si="5"/>
        <v>4691.0705</v>
      </c>
      <c r="L21" s="30">
        <f t="shared" si="19"/>
        <v>116.62318672439869</v>
      </c>
      <c r="M21" s="30">
        <f t="shared" si="6"/>
        <v>7000</v>
      </c>
      <c r="N21" s="30">
        <f t="shared" si="7"/>
        <v>1200</v>
      </c>
      <c r="O21" s="30">
        <f t="shared" si="20"/>
        <v>1322.85</v>
      </c>
      <c r="P21" s="30">
        <f t="shared" si="21"/>
        <v>110.23749999999998</v>
      </c>
      <c r="Q21" s="31">
        <v>900</v>
      </c>
      <c r="R21" s="30">
        <f t="shared" si="22"/>
        <v>225</v>
      </c>
      <c r="S21" s="31">
        <v>526.7</v>
      </c>
      <c r="T21" s="30">
        <f>+S21/R21*100</f>
        <v>234.08888888888893</v>
      </c>
      <c r="U21" s="31">
        <v>6000</v>
      </c>
      <c r="V21" s="32">
        <v>550</v>
      </c>
      <c r="W21" s="31">
        <v>651.5775</v>
      </c>
      <c r="X21" s="30">
        <f t="shared" si="23"/>
        <v>118.46863636363636</v>
      </c>
      <c r="Y21" s="31">
        <v>6100</v>
      </c>
      <c r="Z21" s="30">
        <v>975</v>
      </c>
      <c r="AA21" s="31">
        <v>796.15</v>
      </c>
      <c r="AB21" s="30">
        <f t="shared" si="8"/>
        <v>81.65641025641025</v>
      </c>
      <c r="AC21" s="31">
        <v>225</v>
      </c>
      <c r="AD21" s="30">
        <v>61.25</v>
      </c>
      <c r="AE21" s="31">
        <v>55.8</v>
      </c>
      <c r="AF21" s="30">
        <f t="shared" si="24"/>
        <v>91.10204081632652</v>
      </c>
      <c r="AG21" s="33">
        <v>0</v>
      </c>
      <c r="AH21" s="33">
        <f t="shared" si="25"/>
        <v>0</v>
      </c>
      <c r="AI21" s="31">
        <v>0</v>
      </c>
      <c r="AJ21" s="30">
        <v>0</v>
      </c>
      <c r="AK21" s="30">
        <v>0</v>
      </c>
      <c r="AL21" s="30">
        <v>0</v>
      </c>
      <c r="AM21" s="30">
        <v>0</v>
      </c>
      <c r="AN21" s="31">
        <v>0</v>
      </c>
      <c r="AO21" s="31">
        <v>0</v>
      </c>
      <c r="AP21" s="31">
        <v>0</v>
      </c>
      <c r="AQ21" s="33">
        <v>30837.8</v>
      </c>
      <c r="AR21" s="33">
        <f t="shared" si="26"/>
        <v>7709.45</v>
      </c>
      <c r="AS21" s="31">
        <v>7709.5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f t="shared" si="9"/>
        <v>4600</v>
      </c>
      <c r="BD21" s="30">
        <f t="shared" si="10"/>
        <v>700</v>
      </c>
      <c r="BE21" s="30">
        <f t="shared" si="11"/>
        <v>1697.943</v>
      </c>
      <c r="BF21" s="30">
        <f t="shared" si="27"/>
        <v>242.56328571428568</v>
      </c>
      <c r="BG21" s="31">
        <v>4600</v>
      </c>
      <c r="BH21" s="30">
        <v>700</v>
      </c>
      <c r="BI21" s="31">
        <v>1697.943</v>
      </c>
      <c r="BJ21" s="4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3">
        <v>0</v>
      </c>
      <c r="BQ21" s="30">
        <f t="shared" si="28"/>
        <v>0</v>
      </c>
      <c r="BR21" s="31">
        <v>0</v>
      </c>
      <c r="BS21" s="30">
        <v>0</v>
      </c>
      <c r="BT21" s="30">
        <v>0</v>
      </c>
      <c r="BU21" s="30">
        <v>0</v>
      </c>
      <c r="BV21" s="33">
        <v>0</v>
      </c>
      <c r="BW21" s="31">
        <v>0</v>
      </c>
      <c r="BX21" s="31">
        <v>0</v>
      </c>
      <c r="BY21" s="30">
        <v>0</v>
      </c>
      <c r="BZ21" s="30">
        <v>0</v>
      </c>
      <c r="CA21" s="31">
        <v>0</v>
      </c>
      <c r="CB21" s="33">
        <v>6364</v>
      </c>
      <c r="CC21" s="30">
        <v>1200</v>
      </c>
      <c r="CD21" s="31">
        <v>962.9</v>
      </c>
      <c r="CE21" s="33">
        <v>0</v>
      </c>
      <c r="CF21" s="30">
        <v>0</v>
      </c>
      <c r="CG21" s="31">
        <v>0</v>
      </c>
      <c r="CH21" s="30">
        <v>0</v>
      </c>
      <c r="CI21" s="30">
        <v>0</v>
      </c>
      <c r="CJ21" s="31">
        <v>0</v>
      </c>
      <c r="CK21" s="31">
        <v>0</v>
      </c>
      <c r="CL21" s="31">
        <v>0</v>
      </c>
      <c r="CM21" s="34">
        <v>0</v>
      </c>
      <c r="CN21" s="35">
        <v>1867</v>
      </c>
      <c r="CO21" s="30">
        <f t="shared" si="29"/>
        <v>311.1666666666667</v>
      </c>
      <c r="CP21" s="31">
        <v>0</v>
      </c>
      <c r="CQ21" s="35">
        <v>0</v>
      </c>
      <c r="CR21" s="30">
        <v>0</v>
      </c>
      <c r="CS21" s="30">
        <f t="shared" si="12"/>
        <v>56893.8</v>
      </c>
      <c r="CT21" s="30">
        <f t="shared" si="13"/>
        <v>11731.866666666667</v>
      </c>
      <c r="CU21" s="30">
        <f t="shared" si="14"/>
        <v>12400.5705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3">
        <v>0</v>
      </c>
      <c r="DF21" s="30">
        <v>0</v>
      </c>
      <c r="DG21" s="31">
        <v>0</v>
      </c>
      <c r="DH21" s="33">
        <v>0</v>
      </c>
      <c r="DI21" s="30">
        <v>0</v>
      </c>
      <c r="DJ21" s="31">
        <v>0</v>
      </c>
      <c r="DK21" s="33">
        <v>0</v>
      </c>
      <c r="DL21" s="30">
        <v>0</v>
      </c>
      <c r="DM21" s="31">
        <v>0</v>
      </c>
      <c r="DN21" s="33">
        <v>0</v>
      </c>
      <c r="DO21" s="30">
        <f t="shared" si="15"/>
        <v>0</v>
      </c>
      <c r="DP21" s="30">
        <f t="shared" si="16"/>
        <v>0</v>
      </c>
      <c r="DQ21" s="30">
        <f t="shared" si="17"/>
        <v>0</v>
      </c>
    </row>
    <row r="22" spans="1:121" s="37" customFormat="1" ht="19.5" customHeight="1">
      <c r="A22" s="28">
        <v>13</v>
      </c>
      <c r="B22" s="29" t="s">
        <v>61</v>
      </c>
      <c r="C22" s="31">
        <v>0.698</v>
      </c>
      <c r="D22" s="31">
        <v>2083.398</v>
      </c>
      <c r="E22" s="30">
        <f t="shared" si="0"/>
        <v>35022.200000000004</v>
      </c>
      <c r="F22" s="30">
        <f t="shared" si="1"/>
        <v>7814.291666666668</v>
      </c>
      <c r="G22" s="30">
        <f t="shared" si="2"/>
        <v>7748.02</v>
      </c>
      <c r="H22" s="30">
        <f t="shared" si="18"/>
        <v>99.15191716033121</v>
      </c>
      <c r="I22" s="30">
        <f t="shared" si="3"/>
        <v>8219.9</v>
      </c>
      <c r="J22" s="30">
        <f t="shared" si="4"/>
        <v>1113.7166666666667</v>
      </c>
      <c r="K22" s="30">
        <f t="shared" si="5"/>
        <v>1047.42</v>
      </c>
      <c r="L22" s="30">
        <f t="shared" si="19"/>
        <v>94.0472591772294</v>
      </c>
      <c r="M22" s="30">
        <f t="shared" si="6"/>
        <v>3700</v>
      </c>
      <c r="N22" s="30">
        <f t="shared" si="7"/>
        <v>380</v>
      </c>
      <c r="O22" s="30">
        <f t="shared" si="20"/>
        <v>440.246</v>
      </c>
      <c r="P22" s="30">
        <f t="shared" si="21"/>
        <v>115.8542105263158</v>
      </c>
      <c r="Q22" s="31">
        <v>0</v>
      </c>
      <c r="R22" s="30">
        <f t="shared" si="22"/>
        <v>0</v>
      </c>
      <c r="S22" s="31">
        <v>36.74</v>
      </c>
      <c r="T22" s="30">
        <v>0</v>
      </c>
      <c r="U22" s="31">
        <v>1667.6</v>
      </c>
      <c r="V22" s="32">
        <v>300</v>
      </c>
      <c r="W22" s="31">
        <v>333.301</v>
      </c>
      <c r="X22" s="30">
        <f t="shared" si="23"/>
        <v>111.10033333333334</v>
      </c>
      <c r="Y22" s="31">
        <v>3700</v>
      </c>
      <c r="Z22" s="30">
        <v>380</v>
      </c>
      <c r="AA22" s="31">
        <v>403.506</v>
      </c>
      <c r="AB22" s="30">
        <f t="shared" si="8"/>
        <v>106.1857894736842</v>
      </c>
      <c r="AC22" s="31">
        <v>160</v>
      </c>
      <c r="AD22" s="30">
        <v>26.666666666666668</v>
      </c>
      <c r="AE22" s="31">
        <v>78.24</v>
      </c>
      <c r="AF22" s="30">
        <f t="shared" si="24"/>
        <v>293.4</v>
      </c>
      <c r="AG22" s="33">
        <v>0</v>
      </c>
      <c r="AH22" s="33">
        <f t="shared" si="25"/>
        <v>0</v>
      </c>
      <c r="AI22" s="31">
        <v>0</v>
      </c>
      <c r="AJ22" s="30">
        <v>0</v>
      </c>
      <c r="AK22" s="30">
        <v>0</v>
      </c>
      <c r="AL22" s="30">
        <v>0</v>
      </c>
      <c r="AM22" s="30">
        <v>0</v>
      </c>
      <c r="AN22" s="31">
        <v>0</v>
      </c>
      <c r="AO22" s="31">
        <v>0</v>
      </c>
      <c r="AP22" s="31">
        <v>0</v>
      </c>
      <c r="AQ22" s="33">
        <v>26802.3</v>
      </c>
      <c r="AR22" s="33">
        <f t="shared" si="26"/>
        <v>6700.575000000001</v>
      </c>
      <c r="AS22" s="31">
        <v>6700.6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f t="shared" si="9"/>
        <v>1150</v>
      </c>
      <c r="BD22" s="30">
        <f t="shared" si="10"/>
        <v>150</v>
      </c>
      <c r="BE22" s="30">
        <f t="shared" si="11"/>
        <v>195.633</v>
      </c>
      <c r="BF22" s="30">
        <f t="shared" si="27"/>
        <v>130.42200000000003</v>
      </c>
      <c r="BG22" s="31">
        <v>550</v>
      </c>
      <c r="BH22" s="30">
        <v>150</v>
      </c>
      <c r="BI22" s="31">
        <v>195.633</v>
      </c>
      <c r="BJ22" s="4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3">
        <v>600</v>
      </c>
      <c r="BQ22" s="30">
        <v>0</v>
      </c>
      <c r="BR22" s="31">
        <v>0</v>
      </c>
      <c r="BS22" s="30">
        <v>0</v>
      </c>
      <c r="BT22" s="30">
        <v>0</v>
      </c>
      <c r="BU22" s="30">
        <v>0</v>
      </c>
      <c r="BV22" s="33">
        <v>0</v>
      </c>
      <c r="BW22" s="31">
        <v>0</v>
      </c>
      <c r="BX22" s="31">
        <v>0</v>
      </c>
      <c r="BY22" s="30">
        <v>0</v>
      </c>
      <c r="BZ22" s="30">
        <v>0</v>
      </c>
      <c r="CA22" s="31">
        <v>0</v>
      </c>
      <c r="CB22" s="33">
        <v>0</v>
      </c>
      <c r="CC22" s="30">
        <v>0</v>
      </c>
      <c r="CD22" s="31">
        <v>0</v>
      </c>
      <c r="CE22" s="33">
        <v>0</v>
      </c>
      <c r="CF22" s="30">
        <v>0</v>
      </c>
      <c r="CG22" s="31">
        <v>0</v>
      </c>
      <c r="CH22" s="30">
        <v>0</v>
      </c>
      <c r="CI22" s="30">
        <v>0</v>
      </c>
      <c r="CJ22" s="31">
        <v>0</v>
      </c>
      <c r="CK22" s="31">
        <v>0</v>
      </c>
      <c r="CL22" s="31">
        <v>0</v>
      </c>
      <c r="CM22" s="34">
        <v>0</v>
      </c>
      <c r="CN22" s="35">
        <v>1542.3</v>
      </c>
      <c r="CO22" s="30">
        <f t="shared" si="29"/>
        <v>257.05</v>
      </c>
      <c r="CP22" s="31">
        <v>0</v>
      </c>
      <c r="CQ22" s="35">
        <f t="shared" si="30"/>
        <v>0</v>
      </c>
      <c r="CR22" s="30">
        <v>0</v>
      </c>
      <c r="CS22" s="30">
        <f t="shared" si="12"/>
        <v>35022.200000000004</v>
      </c>
      <c r="CT22" s="30">
        <f t="shared" si="13"/>
        <v>7814.291666666668</v>
      </c>
      <c r="CU22" s="30">
        <f t="shared" si="14"/>
        <v>7748.02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3">
        <v>0</v>
      </c>
      <c r="DF22" s="30">
        <v>0</v>
      </c>
      <c r="DG22" s="31">
        <v>0</v>
      </c>
      <c r="DH22" s="33">
        <v>0</v>
      </c>
      <c r="DI22" s="30">
        <v>0</v>
      </c>
      <c r="DJ22" s="31">
        <v>0</v>
      </c>
      <c r="DK22" s="33">
        <v>0</v>
      </c>
      <c r="DL22" s="30">
        <v>0</v>
      </c>
      <c r="DM22" s="31">
        <v>0</v>
      </c>
      <c r="DN22" s="33">
        <v>0</v>
      </c>
      <c r="DO22" s="30">
        <f t="shared" si="15"/>
        <v>0</v>
      </c>
      <c r="DP22" s="30">
        <f t="shared" si="16"/>
        <v>0</v>
      </c>
      <c r="DQ22" s="30">
        <f t="shared" si="17"/>
        <v>0</v>
      </c>
    </row>
    <row r="23" spans="1:121" s="37" customFormat="1" ht="19.5" customHeight="1">
      <c r="A23" s="28">
        <v>14</v>
      </c>
      <c r="B23" s="29" t="s">
        <v>62</v>
      </c>
      <c r="C23" s="31">
        <v>338.0145</v>
      </c>
      <c r="D23" s="31">
        <v>1436.389</v>
      </c>
      <c r="E23" s="30">
        <f t="shared" si="0"/>
        <v>10048.4</v>
      </c>
      <c r="F23" s="30">
        <f t="shared" si="1"/>
        <v>2317.8</v>
      </c>
      <c r="G23" s="30">
        <f t="shared" si="2"/>
        <v>2600.7405000000003</v>
      </c>
      <c r="H23" s="30">
        <f t="shared" si="18"/>
        <v>112.20728708257832</v>
      </c>
      <c r="I23" s="30">
        <f t="shared" si="3"/>
        <v>2407.2</v>
      </c>
      <c r="J23" s="30">
        <f t="shared" si="4"/>
        <v>407.5</v>
      </c>
      <c r="K23" s="30">
        <f t="shared" si="5"/>
        <v>690.4405</v>
      </c>
      <c r="L23" s="30">
        <f t="shared" si="19"/>
        <v>169.43325153374232</v>
      </c>
      <c r="M23" s="30">
        <f t="shared" si="6"/>
        <v>952.2</v>
      </c>
      <c r="N23" s="30">
        <f t="shared" si="7"/>
        <v>160</v>
      </c>
      <c r="O23" s="30">
        <f t="shared" si="20"/>
        <v>219.85</v>
      </c>
      <c r="P23" s="30">
        <f t="shared" si="21"/>
        <v>137.40625</v>
      </c>
      <c r="Q23" s="31">
        <v>15.2</v>
      </c>
      <c r="R23" s="30">
        <f t="shared" si="22"/>
        <v>3.8</v>
      </c>
      <c r="S23" s="31">
        <v>0</v>
      </c>
      <c r="T23" s="30">
        <f>+S23/R23*100</f>
        <v>0</v>
      </c>
      <c r="U23" s="31">
        <v>837</v>
      </c>
      <c r="V23" s="32">
        <v>120</v>
      </c>
      <c r="W23" s="31">
        <v>121.863</v>
      </c>
      <c r="X23" s="30">
        <f t="shared" si="23"/>
        <v>101.5525</v>
      </c>
      <c r="Y23" s="31">
        <v>937</v>
      </c>
      <c r="Z23" s="30">
        <v>156.2</v>
      </c>
      <c r="AA23" s="31">
        <v>219.85</v>
      </c>
      <c r="AB23" s="30">
        <f t="shared" si="8"/>
        <v>140.74903969270167</v>
      </c>
      <c r="AC23" s="31">
        <v>138</v>
      </c>
      <c r="AD23" s="30">
        <v>10</v>
      </c>
      <c r="AE23" s="31">
        <v>6.8</v>
      </c>
      <c r="AF23" s="30">
        <f t="shared" si="24"/>
        <v>68</v>
      </c>
      <c r="AG23" s="33">
        <v>0</v>
      </c>
      <c r="AH23" s="33">
        <f t="shared" si="25"/>
        <v>0</v>
      </c>
      <c r="AI23" s="31">
        <v>0</v>
      </c>
      <c r="AJ23" s="30">
        <v>0</v>
      </c>
      <c r="AK23" s="30">
        <v>0</v>
      </c>
      <c r="AL23" s="30">
        <v>0</v>
      </c>
      <c r="AM23" s="30">
        <v>0</v>
      </c>
      <c r="AN23" s="31">
        <v>0</v>
      </c>
      <c r="AO23" s="31">
        <v>0</v>
      </c>
      <c r="AP23" s="31">
        <v>0</v>
      </c>
      <c r="AQ23" s="33">
        <v>7641.2</v>
      </c>
      <c r="AR23" s="33">
        <f t="shared" si="26"/>
        <v>1910.3</v>
      </c>
      <c r="AS23" s="31">
        <v>1910.3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f t="shared" si="9"/>
        <v>450</v>
      </c>
      <c r="BD23" s="30">
        <f t="shared" si="10"/>
        <v>112.5</v>
      </c>
      <c r="BE23" s="30">
        <f t="shared" si="11"/>
        <v>168.4</v>
      </c>
      <c r="BF23" s="30">
        <f t="shared" si="27"/>
        <v>149.6888888888889</v>
      </c>
      <c r="BG23" s="31">
        <v>450</v>
      </c>
      <c r="BH23" s="30">
        <v>112.5</v>
      </c>
      <c r="BI23" s="31">
        <v>168.4</v>
      </c>
      <c r="BJ23" s="4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3">
        <v>0</v>
      </c>
      <c r="BQ23" s="30">
        <f t="shared" si="28"/>
        <v>0</v>
      </c>
      <c r="BR23" s="31">
        <v>0</v>
      </c>
      <c r="BS23" s="30">
        <v>0</v>
      </c>
      <c r="BT23" s="30">
        <v>0</v>
      </c>
      <c r="BU23" s="30">
        <v>0</v>
      </c>
      <c r="BV23" s="33">
        <v>0</v>
      </c>
      <c r="BW23" s="31">
        <v>0</v>
      </c>
      <c r="BX23" s="31">
        <v>0</v>
      </c>
      <c r="BY23" s="30">
        <v>0</v>
      </c>
      <c r="BZ23" s="30">
        <v>0</v>
      </c>
      <c r="CA23" s="31">
        <v>0</v>
      </c>
      <c r="CB23" s="33">
        <v>0</v>
      </c>
      <c r="CC23" s="30">
        <v>0</v>
      </c>
      <c r="CD23" s="31">
        <v>0</v>
      </c>
      <c r="CE23" s="33">
        <v>0</v>
      </c>
      <c r="CF23" s="30">
        <v>0</v>
      </c>
      <c r="CG23" s="31">
        <v>0</v>
      </c>
      <c r="CH23" s="30">
        <v>0</v>
      </c>
      <c r="CI23" s="30">
        <v>0</v>
      </c>
      <c r="CJ23" s="31">
        <v>0</v>
      </c>
      <c r="CK23" s="31">
        <v>0</v>
      </c>
      <c r="CL23" s="31">
        <v>0</v>
      </c>
      <c r="CM23" s="34">
        <v>0</v>
      </c>
      <c r="CN23" s="35">
        <v>30</v>
      </c>
      <c r="CO23" s="30">
        <f t="shared" si="29"/>
        <v>5</v>
      </c>
      <c r="CP23" s="31">
        <v>173.5275</v>
      </c>
      <c r="CQ23" s="35">
        <f t="shared" si="30"/>
        <v>3470.55</v>
      </c>
      <c r="CR23" s="30">
        <v>0</v>
      </c>
      <c r="CS23" s="30">
        <f t="shared" si="12"/>
        <v>10048.4</v>
      </c>
      <c r="CT23" s="30">
        <f t="shared" si="13"/>
        <v>2317.8</v>
      </c>
      <c r="CU23" s="30">
        <f t="shared" si="14"/>
        <v>2600.7405000000003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3">
        <v>0</v>
      </c>
      <c r="DF23" s="30">
        <v>0</v>
      </c>
      <c r="DG23" s="31">
        <v>0</v>
      </c>
      <c r="DH23" s="33">
        <v>0</v>
      </c>
      <c r="DI23" s="30">
        <v>0</v>
      </c>
      <c r="DJ23" s="31">
        <v>0</v>
      </c>
      <c r="DK23" s="33">
        <v>0</v>
      </c>
      <c r="DL23" s="30">
        <v>0</v>
      </c>
      <c r="DM23" s="31">
        <v>0</v>
      </c>
      <c r="DN23" s="33">
        <v>0</v>
      </c>
      <c r="DO23" s="30">
        <f t="shared" si="15"/>
        <v>0</v>
      </c>
      <c r="DP23" s="30">
        <f t="shared" si="16"/>
        <v>0</v>
      </c>
      <c r="DQ23" s="30">
        <f t="shared" si="17"/>
        <v>0</v>
      </c>
    </row>
    <row r="24" spans="1:121" s="37" customFormat="1" ht="19.5" customHeight="1">
      <c r="A24" s="28">
        <v>15</v>
      </c>
      <c r="B24" s="29" t="s">
        <v>63</v>
      </c>
      <c r="C24" s="31">
        <v>1582.785</v>
      </c>
      <c r="D24" s="31">
        <v>1847.183</v>
      </c>
      <c r="E24" s="30">
        <f t="shared" si="0"/>
        <v>6892</v>
      </c>
      <c r="F24" s="30">
        <f t="shared" si="1"/>
        <v>1357</v>
      </c>
      <c r="G24" s="30">
        <f t="shared" si="2"/>
        <v>1385.417</v>
      </c>
      <c r="H24" s="30">
        <f t="shared" si="18"/>
        <v>102.09410464259395</v>
      </c>
      <c r="I24" s="30">
        <f t="shared" si="3"/>
        <v>3392</v>
      </c>
      <c r="J24" s="30">
        <f t="shared" si="4"/>
        <v>482</v>
      </c>
      <c r="K24" s="30">
        <f t="shared" si="5"/>
        <v>510.417</v>
      </c>
      <c r="L24" s="30">
        <f t="shared" si="19"/>
        <v>105.89564315352698</v>
      </c>
      <c r="M24" s="30">
        <f t="shared" si="6"/>
        <v>700</v>
      </c>
      <c r="N24" s="30">
        <f t="shared" si="7"/>
        <v>180</v>
      </c>
      <c r="O24" s="30">
        <f t="shared" si="20"/>
        <v>304.71299999999997</v>
      </c>
      <c r="P24" s="30">
        <f t="shared" si="21"/>
        <v>169.28499999999997</v>
      </c>
      <c r="Q24" s="31">
        <v>0</v>
      </c>
      <c r="R24" s="30">
        <f t="shared" si="22"/>
        <v>0</v>
      </c>
      <c r="S24" s="31">
        <v>16.4</v>
      </c>
      <c r="T24" s="30">
        <v>0</v>
      </c>
      <c r="U24" s="31">
        <v>580</v>
      </c>
      <c r="V24" s="32">
        <v>100</v>
      </c>
      <c r="W24" s="31">
        <v>61.8</v>
      </c>
      <c r="X24" s="30">
        <f t="shared" si="23"/>
        <v>61.8</v>
      </c>
      <c r="Y24" s="31">
        <v>700</v>
      </c>
      <c r="Z24" s="30">
        <v>180</v>
      </c>
      <c r="AA24" s="31">
        <v>288.313</v>
      </c>
      <c r="AB24" s="30">
        <f t="shared" si="8"/>
        <v>160.17388888888888</v>
      </c>
      <c r="AC24" s="31">
        <v>12</v>
      </c>
      <c r="AD24" s="30">
        <v>2</v>
      </c>
      <c r="AE24" s="31">
        <v>0</v>
      </c>
      <c r="AF24" s="30">
        <f t="shared" si="24"/>
        <v>0</v>
      </c>
      <c r="AG24" s="33">
        <v>0</v>
      </c>
      <c r="AH24" s="33">
        <f t="shared" si="25"/>
        <v>0</v>
      </c>
      <c r="AI24" s="31">
        <v>0</v>
      </c>
      <c r="AJ24" s="30">
        <v>0</v>
      </c>
      <c r="AK24" s="30">
        <v>0</v>
      </c>
      <c r="AL24" s="30">
        <v>0</v>
      </c>
      <c r="AM24" s="30">
        <v>0</v>
      </c>
      <c r="AN24" s="31">
        <v>0</v>
      </c>
      <c r="AO24" s="31">
        <v>0</v>
      </c>
      <c r="AP24" s="31">
        <v>0</v>
      </c>
      <c r="AQ24" s="33">
        <v>3500</v>
      </c>
      <c r="AR24" s="33">
        <f t="shared" si="26"/>
        <v>875</v>
      </c>
      <c r="AS24" s="31">
        <v>875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f t="shared" si="9"/>
        <v>2100</v>
      </c>
      <c r="BD24" s="30">
        <f t="shared" si="10"/>
        <v>200</v>
      </c>
      <c r="BE24" s="30">
        <f t="shared" si="11"/>
        <v>143.904</v>
      </c>
      <c r="BF24" s="30">
        <f t="shared" si="27"/>
        <v>71.952</v>
      </c>
      <c r="BG24" s="31">
        <v>1700</v>
      </c>
      <c r="BH24" s="30">
        <v>200</v>
      </c>
      <c r="BI24" s="31">
        <v>143.904</v>
      </c>
      <c r="BJ24" s="4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3">
        <v>400</v>
      </c>
      <c r="BQ24" s="30">
        <v>0</v>
      </c>
      <c r="BR24" s="31">
        <v>0</v>
      </c>
      <c r="BS24" s="30">
        <v>0</v>
      </c>
      <c r="BT24" s="30">
        <v>0</v>
      </c>
      <c r="BU24" s="30">
        <v>0</v>
      </c>
      <c r="BV24" s="33">
        <v>0</v>
      </c>
      <c r="BW24" s="31">
        <v>0</v>
      </c>
      <c r="BX24" s="31">
        <v>0</v>
      </c>
      <c r="BY24" s="30">
        <v>0</v>
      </c>
      <c r="BZ24" s="30">
        <v>0</v>
      </c>
      <c r="CA24" s="31">
        <v>0</v>
      </c>
      <c r="CB24" s="33">
        <v>0</v>
      </c>
      <c r="CC24" s="30">
        <v>0</v>
      </c>
      <c r="CD24" s="31">
        <v>0</v>
      </c>
      <c r="CE24" s="33">
        <v>0</v>
      </c>
      <c r="CF24" s="30">
        <v>0</v>
      </c>
      <c r="CG24" s="31">
        <v>0</v>
      </c>
      <c r="CH24" s="30">
        <v>0</v>
      </c>
      <c r="CI24" s="30">
        <v>0</v>
      </c>
      <c r="CJ24" s="31">
        <v>0</v>
      </c>
      <c r="CK24" s="31">
        <v>0</v>
      </c>
      <c r="CL24" s="31">
        <v>0</v>
      </c>
      <c r="CM24" s="34">
        <v>0</v>
      </c>
      <c r="CN24" s="35">
        <v>0</v>
      </c>
      <c r="CO24" s="30">
        <f t="shared" si="29"/>
        <v>0</v>
      </c>
      <c r="CP24" s="31">
        <v>0</v>
      </c>
      <c r="CQ24" s="35">
        <v>0</v>
      </c>
      <c r="CR24" s="30">
        <v>0</v>
      </c>
      <c r="CS24" s="30">
        <f t="shared" si="12"/>
        <v>6892</v>
      </c>
      <c r="CT24" s="30">
        <f t="shared" si="13"/>
        <v>1357</v>
      </c>
      <c r="CU24" s="30">
        <f t="shared" si="14"/>
        <v>1385.417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3">
        <v>0</v>
      </c>
      <c r="DF24" s="30">
        <v>0</v>
      </c>
      <c r="DG24" s="31">
        <v>0</v>
      </c>
      <c r="DH24" s="33">
        <v>0</v>
      </c>
      <c r="DI24" s="30">
        <v>0</v>
      </c>
      <c r="DJ24" s="31">
        <v>0</v>
      </c>
      <c r="DK24" s="33">
        <v>0</v>
      </c>
      <c r="DL24" s="30">
        <v>0</v>
      </c>
      <c r="DM24" s="31">
        <v>0</v>
      </c>
      <c r="DN24" s="33">
        <v>0</v>
      </c>
      <c r="DO24" s="30">
        <f t="shared" si="15"/>
        <v>0</v>
      </c>
      <c r="DP24" s="30">
        <f t="shared" si="16"/>
        <v>0</v>
      </c>
      <c r="DQ24" s="30">
        <f t="shared" si="17"/>
        <v>0</v>
      </c>
    </row>
    <row r="25" spans="1:121" s="37" customFormat="1" ht="19.5" customHeight="1">
      <c r="A25" s="28">
        <v>16</v>
      </c>
      <c r="B25" s="29" t="s">
        <v>64</v>
      </c>
      <c r="C25" s="31">
        <v>31178.7207</v>
      </c>
      <c r="D25" s="31">
        <v>24344.1025</v>
      </c>
      <c r="E25" s="30">
        <f t="shared" si="0"/>
        <v>192515.9</v>
      </c>
      <c r="F25" s="30">
        <f t="shared" si="1"/>
        <v>45143.225</v>
      </c>
      <c r="G25" s="30">
        <f t="shared" si="2"/>
        <v>45403.681699999994</v>
      </c>
      <c r="H25" s="30">
        <f t="shared" si="18"/>
        <v>100.57695634283992</v>
      </c>
      <c r="I25" s="30">
        <f t="shared" si="3"/>
        <v>58115</v>
      </c>
      <c r="J25" s="30">
        <f t="shared" si="4"/>
        <v>12878.75</v>
      </c>
      <c r="K25" s="30">
        <f t="shared" si="5"/>
        <v>13139.181700000001</v>
      </c>
      <c r="L25" s="30">
        <f t="shared" si="19"/>
        <v>102.02218150053383</v>
      </c>
      <c r="M25" s="30">
        <f t="shared" si="6"/>
        <v>31500</v>
      </c>
      <c r="N25" s="30">
        <f t="shared" si="7"/>
        <v>7875</v>
      </c>
      <c r="O25" s="30">
        <f t="shared" si="20"/>
        <v>8060.0253999999995</v>
      </c>
      <c r="P25" s="30">
        <f t="shared" si="21"/>
        <v>102.34952888888888</v>
      </c>
      <c r="Q25" s="31">
        <v>6000</v>
      </c>
      <c r="R25" s="30">
        <f t="shared" si="22"/>
        <v>1500</v>
      </c>
      <c r="S25" s="31">
        <v>1998.8354</v>
      </c>
      <c r="T25" s="30">
        <f>+S25/R25*100</f>
        <v>133.25569333333334</v>
      </c>
      <c r="U25" s="31">
        <v>4765</v>
      </c>
      <c r="V25" s="32">
        <v>1191.25</v>
      </c>
      <c r="W25" s="31">
        <v>1287.509</v>
      </c>
      <c r="X25" s="30">
        <f t="shared" si="23"/>
        <v>108.08050367261279</v>
      </c>
      <c r="Y25" s="31">
        <v>25500</v>
      </c>
      <c r="Z25" s="30">
        <v>6375</v>
      </c>
      <c r="AA25" s="31">
        <v>6061.19</v>
      </c>
      <c r="AB25" s="30">
        <f t="shared" si="8"/>
        <v>95.07749019607843</v>
      </c>
      <c r="AC25" s="31">
        <v>5200</v>
      </c>
      <c r="AD25" s="30">
        <v>1300</v>
      </c>
      <c r="AE25" s="31">
        <v>1319.41</v>
      </c>
      <c r="AF25" s="30">
        <f t="shared" si="24"/>
        <v>101.49307692307691</v>
      </c>
      <c r="AG25" s="33">
        <v>4000</v>
      </c>
      <c r="AH25" s="33">
        <f>+AG25/12*3</f>
        <v>1000</v>
      </c>
      <c r="AI25" s="31">
        <v>1090</v>
      </c>
      <c r="AJ25" s="30">
        <f>+AI25/AH25*100</f>
        <v>109.00000000000001</v>
      </c>
      <c r="AK25" s="30">
        <v>0</v>
      </c>
      <c r="AL25" s="30">
        <v>0</v>
      </c>
      <c r="AM25" s="30">
        <v>0</v>
      </c>
      <c r="AN25" s="31">
        <v>0</v>
      </c>
      <c r="AO25" s="31">
        <v>0</v>
      </c>
      <c r="AP25" s="31">
        <v>0</v>
      </c>
      <c r="AQ25" s="33">
        <v>129057.9</v>
      </c>
      <c r="AR25" s="33">
        <f t="shared" si="26"/>
        <v>32264.475</v>
      </c>
      <c r="AS25" s="31">
        <v>32264.5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f t="shared" si="9"/>
        <v>650</v>
      </c>
      <c r="BD25" s="30">
        <f t="shared" si="10"/>
        <v>162.5</v>
      </c>
      <c r="BE25" s="30">
        <f t="shared" si="11"/>
        <v>12.5223</v>
      </c>
      <c r="BF25" s="30">
        <f t="shared" si="27"/>
        <v>7.706030769230769</v>
      </c>
      <c r="BG25" s="31">
        <v>650</v>
      </c>
      <c r="BH25" s="30">
        <v>162.5</v>
      </c>
      <c r="BI25" s="31">
        <v>12.5223</v>
      </c>
      <c r="BJ25" s="4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3">
        <v>0</v>
      </c>
      <c r="BQ25" s="30">
        <f t="shared" si="28"/>
        <v>0</v>
      </c>
      <c r="BR25" s="31">
        <v>0</v>
      </c>
      <c r="BS25" s="30">
        <v>0</v>
      </c>
      <c r="BT25" s="30">
        <v>0</v>
      </c>
      <c r="BU25" s="30">
        <v>0</v>
      </c>
      <c r="BV25" s="33">
        <v>5343</v>
      </c>
      <c r="BW25" s="31">
        <v>0</v>
      </c>
      <c r="BX25" s="31">
        <v>0</v>
      </c>
      <c r="BY25" s="30">
        <v>0</v>
      </c>
      <c r="BZ25" s="30">
        <v>0</v>
      </c>
      <c r="CA25" s="31">
        <v>0</v>
      </c>
      <c r="CB25" s="33">
        <v>12000</v>
      </c>
      <c r="CC25" s="30">
        <v>1350</v>
      </c>
      <c r="CD25" s="31">
        <v>1349.708</v>
      </c>
      <c r="CE25" s="33">
        <v>0</v>
      </c>
      <c r="CF25" s="30">
        <v>0</v>
      </c>
      <c r="CG25" s="31">
        <v>0</v>
      </c>
      <c r="CH25" s="30">
        <v>0</v>
      </c>
      <c r="CI25" s="30">
        <v>0</v>
      </c>
      <c r="CJ25" s="31">
        <v>0</v>
      </c>
      <c r="CK25" s="31">
        <v>0</v>
      </c>
      <c r="CL25" s="31">
        <v>0</v>
      </c>
      <c r="CM25" s="34">
        <v>0</v>
      </c>
      <c r="CN25" s="35">
        <v>0</v>
      </c>
      <c r="CO25" s="30">
        <f t="shared" si="29"/>
        <v>0</v>
      </c>
      <c r="CP25" s="31">
        <v>20.007</v>
      </c>
      <c r="CQ25" s="35">
        <v>0</v>
      </c>
      <c r="CR25" s="30">
        <v>0</v>
      </c>
      <c r="CS25" s="30">
        <f t="shared" si="12"/>
        <v>192515.9</v>
      </c>
      <c r="CT25" s="30">
        <f t="shared" si="13"/>
        <v>45143.225</v>
      </c>
      <c r="CU25" s="30">
        <f t="shared" si="14"/>
        <v>45403.681699999994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3">
        <v>0</v>
      </c>
      <c r="DF25" s="30">
        <v>0</v>
      </c>
      <c r="DG25" s="31">
        <v>0</v>
      </c>
      <c r="DH25" s="33">
        <v>0</v>
      </c>
      <c r="DI25" s="30">
        <v>0</v>
      </c>
      <c r="DJ25" s="31">
        <v>0</v>
      </c>
      <c r="DK25" s="33">
        <v>0</v>
      </c>
      <c r="DL25" s="30">
        <v>0</v>
      </c>
      <c r="DM25" s="31">
        <v>0</v>
      </c>
      <c r="DN25" s="33">
        <v>0</v>
      </c>
      <c r="DO25" s="30">
        <f t="shared" si="15"/>
        <v>0</v>
      </c>
      <c r="DP25" s="30">
        <f t="shared" si="16"/>
        <v>0</v>
      </c>
      <c r="DQ25" s="30">
        <f t="shared" si="17"/>
        <v>0</v>
      </c>
    </row>
    <row r="26" spans="1:121" s="37" customFormat="1" ht="19.5" customHeight="1">
      <c r="A26" s="28">
        <v>17</v>
      </c>
      <c r="B26" s="29" t="s">
        <v>65</v>
      </c>
      <c r="C26" s="31">
        <v>872.4029</v>
      </c>
      <c r="D26" s="31">
        <v>650.2927</v>
      </c>
      <c r="E26" s="30">
        <f t="shared" si="0"/>
        <v>31800.1</v>
      </c>
      <c r="F26" s="30">
        <f t="shared" si="1"/>
        <v>6872.525</v>
      </c>
      <c r="G26" s="30">
        <f t="shared" si="2"/>
        <v>6428.915</v>
      </c>
      <c r="H26" s="30">
        <f t="shared" si="18"/>
        <v>93.54516716927185</v>
      </c>
      <c r="I26" s="30">
        <f t="shared" si="3"/>
        <v>8790</v>
      </c>
      <c r="J26" s="30">
        <f t="shared" si="4"/>
        <v>1120</v>
      </c>
      <c r="K26" s="30">
        <f t="shared" si="5"/>
        <v>676.415</v>
      </c>
      <c r="L26" s="30">
        <f t="shared" si="19"/>
        <v>60.39419642857142</v>
      </c>
      <c r="M26" s="30">
        <f t="shared" si="6"/>
        <v>3100</v>
      </c>
      <c r="N26" s="30">
        <f t="shared" si="7"/>
        <v>350</v>
      </c>
      <c r="O26" s="30">
        <f t="shared" si="20"/>
        <v>516.8770000000001</v>
      </c>
      <c r="P26" s="30">
        <f t="shared" si="21"/>
        <v>147.67914285714286</v>
      </c>
      <c r="Q26" s="31">
        <v>150</v>
      </c>
      <c r="R26" s="30">
        <f t="shared" si="22"/>
        <v>37.5</v>
      </c>
      <c r="S26" s="31">
        <v>0.167</v>
      </c>
      <c r="T26" s="30">
        <f>+S26/R26*100</f>
        <v>0.44533333333333336</v>
      </c>
      <c r="U26" s="31">
        <v>2000</v>
      </c>
      <c r="V26" s="32">
        <v>166.66666666666666</v>
      </c>
      <c r="W26" s="31">
        <v>129.22</v>
      </c>
      <c r="X26" s="30">
        <f t="shared" si="23"/>
        <v>77.532</v>
      </c>
      <c r="Y26" s="31">
        <v>2950</v>
      </c>
      <c r="Z26" s="30">
        <v>312.5</v>
      </c>
      <c r="AA26" s="31">
        <v>516.71</v>
      </c>
      <c r="AB26" s="30">
        <f t="shared" si="8"/>
        <v>165.34720000000002</v>
      </c>
      <c r="AC26" s="31">
        <v>40</v>
      </c>
      <c r="AD26" s="30">
        <v>20</v>
      </c>
      <c r="AE26" s="31">
        <v>0</v>
      </c>
      <c r="AF26" s="30">
        <f t="shared" si="24"/>
        <v>0</v>
      </c>
      <c r="AG26" s="33">
        <v>0</v>
      </c>
      <c r="AH26" s="33">
        <f t="shared" si="25"/>
        <v>0</v>
      </c>
      <c r="AI26" s="31">
        <v>0</v>
      </c>
      <c r="AJ26" s="30">
        <v>0</v>
      </c>
      <c r="AK26" s="30">
        <v>0</v>
      </c>
      <c r="AL26" s="30">
        <v>0</v>
      </c>
      <c r="AM26" s="30">
        <v>0</v>
      </c>
      <c r="AN26" s="31">
        <v>0</v>
      </c>
      <c r="AO26" s="31">
        <v>0</v>
      </c>
      <c r="AP26" s="31">
        <v>0</v>
      </c>
      <c r="AQ26" s="33">
        <v>23010.1</v>
      </c>
      <c r="AR26" s="33">
        <f t="shared" si="26"/>
        <v>5752.525</v>
      </c>
      <c r="AS26" s="31">
        <v>5752.5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f t="shared" si="9"/>
        <v>150</v>
      </c>
      <c r="BD26" s="30">
        <f t="shared" si="10"/>
        <v>0</v>
      </c>
      <c r="BE26" s="30">
        <f t="shared" si="11"/>
        <v>0.018</v>
      </c>
      <c r="BF26" s="30" t="e">
        <f t="shared" si="27"/>
        <v>#DIV/0!</v>
      </c>
      <c r="BG26" s="31">
        <v>150</v>
      </c>
      <c r="BH26" s="30">
        <v>0</v>
      </c>
      <c r="BI26" s="31">
        <v>0.018</v>
      </c>
      <c r="BJ26" s="4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3">
        <v>0</v>
      </c>
      <c r="BQ26" s="30">
        <f t="shared" si="28"/>
        <v>0</v>
      </c>
      <c r="BR26" s="31">
        <v>0</v>
      </c>
      <c r="BS26" s="30">
        <v>0</v>
      </c>
      <c r="BT26" s="30">
        <v>0</v>
      </c>
      <c r="BU26" s="30">
        <v>0</v>
      </c>
      <c r="BV26" s="33">
        <v>0</v>
      </c>
      <c r="BW26" s="31">
        <v>0</v>
      </c>
      <c r="BX26" s="31">
        <v>0</v>
      </c>
      <c r="BY26" s="30">
        <v>0</v>
      </c>
      <c r="BZ26" s="30">
        <v>0</v>
      </c>
      <c r="CA26" s="31">
        <v>0</v>
      </c>
      <c r="CB26" s="33">
        <v>0</v>
      </c>
      <c r="CC26" s="30">
        <v>0</v>
      </c>
      <c r="CD26" s="31">
        <v>30.3</v>
      </c>
      <c r="CE26" s="33">
        <v>0</v>
      </c>
      <c r="CF26" s="30">
        <v>0</v>
      </c>
      <c r="CG26" s="31">
        <v>0</v>
      </c>
      <c r="CH26" s="30">
        <v>0</v>
      </c>
      <c r="CI26" s="30">
        <v>0</v>
      </c>
      <c r="CJ26" s="31">
        <v>0</v>
      </c>
      <c r="CK26" s="31">
        <v>0</v>
      </c>
      <c r="CL26" s="31">
        <v>0</v>
      </c>
      <c r="CM26" s="34">
        <v>0</v>
      </c>
      <c r="CN26" s="35">
        <v>3500</v>
      </c>
      <c r="CO26" s="30">
        <f t="shared" si="29"/>
        <v>583.3333333333334</v>
      </c>
      <c r="CP26" s="31">
        <v>0</v>
      </c>
      <c r="CQ26" s="35">
        <f t="shared" si="30"/>
        <v>0</v>
      </c>
      <c r="CR26" s="30">
        <v>0</v>
      </c>
      <c r="CS26" s="30">
        <f t="shared" si="12"/>
        <v>31800.1</v>
      </c>
      <c r="CT26" s="30">
        <f t="shared" si="13"/>
        <v>6872.525</v>
      </c>
      <c r="CU26" s="30">
        <f t="shared" si="14"/>
        <v>6428.915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3">
        <v>0</v>
      </c>
      <c r="DF26" s="30">
        <v>0</v>
      </c>
      <c r="DG26" s="31">
        <v>0</v>
      </c>
      <c r="DH26" s="33">
        <v>0</v>
      </c>
      <c r="DI26" s="30">
        <v>0</v>
      </c>
      <c r="DJ26" s="31">
        <v>0</v>
      </c>
      <c r="DK26" s="33">
        <v>0</v>
      </c>
      <c r="DL26" s="30">
        <v>0</v>
      </c>
      <c r="DM26" s="31">
        <v>0</v>
      </c>
      <c r="DN26" s="33">
        <v>0</v>
      </c>
      <c r="DO26" s="30">
        <f t="shared" si="15"/>
        <v>0</v>
      </c>
      <c r="DP26" s="30">
        <f t="shared" si="16"/>
        <v>0</v>
      </c>
      <c r="DQ26" s="30">
        <f t="shared" si="17"/>
        <v>0</v>
      </c>
    </row>
    <row r="27" spans="1:121" s="37" customFormat="1" ht="19.5" customHeight="1">
      <c r="A27" s="28">
        <v>18</v>
      </c>
      <c r="B27" s="29" t="s">
        <v>66</v>
      </c>
      <c r="C27" s="31">
        <v>34.296</v>
      </c>
      <c r="D27" s="31">
        <v>836.8521</v>
      </c>
      <c r="E27" s="30">
        <f t="shared" si="0"/>
        <v>30486.3</v>
      </c>
      <c r="F27" s="30">
        <f t="shared" si="1"/>
        <v>7174.008333333333</v>
      </c>
      <c r="G27" s="30">
        <f t="shared" si="2"/>
        <v>7072.223</v>
      </c>
      <c r="H27" s="30">
        <f t="shared" si="18"/>
        <v>98.58119298718407</v>
      </c>
      <c r="I27" s="30">
        <f t="shared" si="3"/>
        <v>7112.3</v>
      </c>
      <c r="J27" s="30">
        <f t="shared" si="4"/>
        <v>1330.5083333333332</v>
      </c>
      <c r="K27" s="30">
        <f t="shared" si="5"/>
        <v>1228.723</v>
      </c>
      <c r="L27" s="30">
        <f t="shared" si="19"/>
        <v>92.34989133226024</v>
      </c>
      <c r="M27" s="30">
        <f t="shared" si="6"/>
        <v>2600</v>
      </c>
      <c r="N27" s="30">
        <f t="shared" si="7"/>
        <v>700</v>
      </c>
      <c r="O27" s="30">
        <f t="shared" si="20"/>
        <v>828.666</v>
      </c>
      <c r="P27" s="30">
        <f t="shared" si="21"/>
        <v>118.38085714285715</v>
      </c>
      <c r="Q27" s="31">
        <v>0</v>
      </c>
      <c r="R27" s="30">
        <f t="shared" si="22"/>
        <v>0</v>
      </c>
      <c r="S27" s="31">
        <v>0.206</v>
      </c>
      <c r="T27" s="30">
        <v>0</v>
      </c>
      <c r="U27" s="31">
        <v>1840</v>
      </c>
      <c r="V27" s="32">
        <v>170</v>
      </c>
      <c r="W27" s="31">
        <v>31.113</v>
      </c>
      <c r="X27" s="30">
        <f t="shared" si="23"/>
        <v>18.301764705882352</v>
      </c>
      <c r="Y27" s="31">
        <v>2600</v>
      </c>
      <c r="Z27" s="30">
        <v>700</v>
      </c>
      <c r="AA27" s="31">
        <v>828.46</v>
      </c>
      <c r="AB27" s="30">
        <f t="shared" si="8"/>
        <v>118.35142857142857</v>
      </c>
      <c r="AC27" s="31">
        <v>480</v>
      </c>
      <c r="AD27" s="30">
        <v>120.125</v>
      </c>
      <c r="AE27" s="31">
        <v>201.5</v>
      </c>
      <c r="AF27" s="30">
        <f t="shared" si="24"/>
        <v>167.74193548387098</v>
      </c>
      <c r="AG27" s="33">
        <v>0</v>
      </c>
      <c r="AH27" s="33">
        <f t="shared" si="25"/>
        <v>0</v>
      </c>
      <c r="AI27" s="31">
        <v>0</v>
      </c>
      <c r="AJ27" s="30">
        <v>0</v>
      </c>
      <c r="AK27" s="30">
        <v>0</v>
      </c>
      <c r="AL27" s="30">
        <v>0</v>
      </c>
      <c r="AM27" s="30">
        <v>0</v>
      </c>
      <c r="AN27" s="31">
        <v>0</v>
      </c>
      <c r="AO27" s="31">
        <v>0</v>
      </c>
      <c r="AP27" s="31">
        <v>0</v>
      </c>
      <c r="AQ27" s="33">
        <v>23374</v>
      </c>
      <c r="AR27" s="33">
        <f t="shared" si="26"/>
        <v>5843.5</v>
      </c>
      <c r="AS27" s="31">
        <v>5843.5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f t="shared" si="9"/>
        <v>300</v>
      </c>
      <c r="BD27" s="30">
        <f t="shared" si="10"/>
        <v>25</v>
      </c>
      <c r="BE27" s="30">
        <f t="shared" si="11"/>
        <v>10.244</v>
      </c>
      <c r="BF27" s="30">
        <f t="shared" si="27"/>
        <v>40.976</v>
      </c>
      <c r="BG27" s="31">
        <v>300</v>
      </c>
      <c r="BH27" s="30">
        <v>25</v>
      </c>
      <c r="BI27" s="31">
        <v>10.244</v>
      </c>
      <c r="BJ27" s="4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3">
        <v>0</v>
      </c>
      <c r="BQ27" s="30">
        <f t="shared" si="28"/>
        <v>0</v>
      </c>
      <c r="BR27" s="31">
        <v>0</v>
      </c>
      <c r="BS27" s="30">
        <v>0</v>
      </c>
      <c r="BT27" s="30">
        <v>0</v>
      </c>
      <c r="BU27" s="30">
        <v>0</v>
      </c>
      <c r="BV27" s="33">
        <v>0</v>
      </c>
      <c r="BW27" s="31">
        <v>0</v>
      </c>
      <c r="BX27" s="31">
        <v>0</v>
      </c>
      <c r="BY27" s="30">
        <v>0</v>
      </c>
      <c r="BZ27" s="30">
        <v>0</v>
      </c>
      <c r="CA27" s="31">
        <v>0</v>
      </c>
      <c r="CB27" s="33">
        <v>0</v>
      </c>
      <c r="CC27" s="30">
        <v>0</v>
      </c>
      <c r="CD27" s="31">
        <v>0</v>
      </c>
      <c r="CE27" s="33">
        <v>0</v>
      </c>
      <c r="CF27" s="30">
        <v>0</v>
      </c>
      <c r="CG27" s="31">
        <v>0</v>
      </c>
      <c r="CH27" s="30">
        <v>0</v>
      </c>
      <c r="CI27" s="30">
        <v>0</v>
      </c>
      <c r="CJ27" s="31">
        <v>0</v>
      </c>
      <c r="CK27" s="31">
        <v>0</v>
      </c>
      <c r="CL27" s="31">
        <v>0</v>
      </c>
      <c r="CM27" s="34">
        <v>0</v>
      </c>
      <c r="CN27" s="35">
        <v>1892.3</v>
      </c>
      <c r="CO27" s="30">
        <f t="shared" si="29"/>
        <v>315.3833333333333</v>
      </c>
      <c r="CP27" s="31">
        <v>157.2</v>
      </c>
      <c r="CQ27" s="35">
        <f t="shared" si="30"/>
        <v>49.84410505733763</v>
      </c>
      <c r="CR27" s="30">
        <v>0</v>
      </c>
      <c r="CS27" s="30">
        <f t="shared" si="12"/>
        <v>30486.3</v>
      </c>
      <c r="CT27" s="30">
        <f t="shared" si="13"/>
        <v>7174.008333333333</v>
      </c>
      <c r="CU27" s="30">
        <f t="shared" si="14"/>
        <v>7072.223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0">
        <v>0</v>
      </c>
      <c r="DD27" s="30">
        <v>0</v>
      </c>
      <c r="DE27" s="33">
        <v>0</v>
      </c>
      <c r="DF27" s="30">
        <v>0</v>
      </c>
      <c r="DG27" s="31">
        <v>0</v>
      </c>
      <c r="DH27" s="33">
        <v>0</v>
      </c>
      <c r="DI27" s="30">
        <v>0</v>
      </c>
      <c r="DJ27" s="31">
        <v>0</v>
      </c>
      <c r="DK27" s="33">
        <v>0</v>
      </c>
      <c r="DL27" s="30">
        <v>0</v>
      </c>
      <c r="DM27" s="31">
        <v>0</v>
      </c>
      <c r="DN27" s="33">
        <v>0</v>
      </c>
      <c r="DO27" s="30">
        <f t="shared" si="15"/>
        <v>0</v>
      </c>
      <c r="DP27" s="30">
        <f t="shared" si="16"/>
        <v>0</v>
      </c>
      <c r="DQ27" s="30">
        <f t="shared" si="17"/>
        <v>0</v>
      </c>
    </row>
    <row r="28" spans="1:121" s="37" customFormat="1" ht="19.5" customHeight="1">
      <c r="A28" s="28">
        <v>19</v>
      </c>
      <c r="B28" s="29" t="s">
        <v>67</v>
      </c>
      <c r="C28" s="31">
        <v>268.162</v>
      </c>
      <c r="D28" s="31">
        <v>1314.8497</v>
      </c>
      <c r="E28" s="30">
        <f t="shared" si="0"/>
        <v>26455.2</v>
      </c>
      <c r="F28" s="30">
        <f t="shared" si="1"/>
        <v>6580.433333333334</v>
      </c>
      <c r="G28" s="30">
        <f t="shared" si="2"/>
        <v>6653.799</v>
      </c>
      <c r="H28" s="30">
        <f t="shared" si="18"/>
        <v>101.11490631316072</v>
      </c>
      <c r="I28" s="30">
        <f t="shared" si="3"/>
        <v>3480</v>
      </c>
      <c r="J28" s="30">
        <f t="shared" si="4"/>
        <v>836.6333333333332</v>
      </c>
      <c r="K28" s="30">
        <f t="shared" si="5"/>
        <v>909.999</v>
      </c>
      <c r="L28" s="30">
        <f t="shared" si="19"/>
        <v>108.76915414956774</v>
      </c>
      <c r="M28" s="30">
        <f t="shared" si="6"/>
        <v>1800</v>
      </c>
      <c r="N28" s="30">
        <f t="shared" si="7"/>
        <v>450</v>
      </c>
      <c r="O28" s="30">
        <f t="shared" si="20"/>
        <v>684.767</v>
      </c>
      <c r="P28" s="30">
        <f t="shared" si="21"/>
        <v>152.17044444444446</v>
      </c>
      <c r="Q28" s="31">
        <v>0</v>
      </c>
      <c r="R28" s="30">
        <f t="shared" si="22"/>
        <v>0</v>
      </c>
      <c r="S28" s="31">
        <v>0.037</v>
      </c>
      <c r="T28" s="30">
        <v>0</v>
      </c>
      <c r="U28" s="31">
        <v>730</v>
      </c>
      <c r="V28" s="32">
        <v>182.5</v>
      </c>
      <c r="W28" s="31">
        <v>66.72</v>
      </c>
      <c r="X28" s="30">
        <f t="shared" si="23"/>
        <v>36.558904109589044</v>
      </c>
      <c r="Y28" s="31">
        <v>1800</v>
      </c>
      <c r="Z28" s="30">
        <v>450</v>
      </c>
      <c r="AA28" s="31">
        <v>684.73</v>
      </c>
      <c r="AB28" s="30">
        <f t="shared" si="8"/>
        <v>152.16222222222223</v>
      </c>
      <c r="AC28" s="31">
        <v>160</v>
      </c>
      <c r="AD28" s="30">
        <v>40</v>
      </c>
      <c r="AE28" s="31">
        <v>130</v>
      </c>
      <c r="AF28" s="30">
        <f t="shared" si="24"/>
        <v>325</v>
      </c>
      <c r="AG28" s="33">
        <v>0</v>
      </c>
      <c r="AH28" s="33">
        <f t="shared" si="25"/>
        <v>0</v>
      </c>
      <c r="AI28" s="31">
        <v>0</v>
      </c>
      <c r="AJ28" s="30">
        <v>0</v>
      </c>
      <c r="AK28" s="30">
        <v>0</v>
      </c>
      <c r="AL28" s="30">
        <v>0</v>
      </c>
      <c r="AM28" s="30">
        <v>0</v>
      </c>
      <c r="AN28" s="31">
        <v>0</v>
      </c>
      <c r="AO28" s="31">
        <v>0</v>
      </c>
      <c r="AP28" s="31">
        <v>0</v>
      </c>
      <c r="AQ28" s="33">
        <v>22975.2</v>
      </c>
      <c r="AR28" s="33">
        <f t="shared" si="26"/>
        <v>5743.8</v>
      </c>
      <c r="AS28" s="31">
        <v>5743.8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f t="shared" si="9"/>
        <v>390</v>
      </c>
      <c r="BD28" s="30">
        <f t="shared" si="10"/>
        <v>97.46666666666667</v>
      </c>
      <c r="BE28" s="30">
        <f t="shared" si="11"/>
        <v>28.512</v>
      </c>
      <c r="BF28" s="30">
        <f t="shared" si="27"/>
        <v>29.253077975376197</v>
      </c>
      <c r="BG28" s="31">
        <v>200</v>
      </c>
      <c r="BH28" s="30">
        <f>97.5-31.7</f>
        <v>65.8</v>
      </c>
      <c r="BI28" s="31">
        <v>28.512</v>
      </c>
      <c r="BJ28" s="4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3">
        <v>190</v>
      </c>
      <c r="BQ28" s="30">
        <f t="shared" si="28"/>
        <v>31.666666666666668</v>
      </c>
      <c r="BR28" s="31">
        <v>0</v>
      </c>
      <c r="BS28" s="30">
        <v>0</v>
      </c>
      <c r="BT28" s="30">
        <v>0</v>
      </c>
      <c r="BU28" s="30">
        <v>0</v>
      </c>
      <c r="BV28" s="33">
        <v>0</v>
      </c>
      <c r="BW28" s="31">
        <v>0</v>
      </c>
      <c r="BX28" s="31">
        <v>0</v>
      </c>
      <c r="BY28" s="30">
        <v>0</v>
      </c>
      <c r="BZ28" s="30">
        <v>0</v>
      </c>
      <c r="CA28" s="31">
        <v>0</v>
      </c>
      <c r="CB28" s="33">
        <v>0</v>
      </c>
      <c r="CC28" s="30">
        <v>0</v>
      </c>
      <c r="CD28" s="31">
        <v>0</v>
      </c>
      <c r="CE28" s="33">
        <v>0</v>
      </c>
      <c r="CF28" s="30">
        <v>0</v>
      </c>
      <c r="CG28" s="31">
        <v>0</v>
      </c>
      <c r="CH28" s="30">
        <v>0</v>
      </c>
      <c r="CI28" s="30">
        <v>0</v>
      </c>
      <c r="CJ28" s="31">
        <v>0</v>
      </c>
      <c r="CK28" s="31">
        <v>0</v>
      </c>
      <c r="CL28" s="31">
        <v>0</v>
      </c>
      <c r="CM28" s="34">
        <v>0</v>
      </c>
      <c r="CN28" s="35">
        <v>400</v>
      </c>
      <c r="CO28" s="30">
        <f t="shared" si="29"/>
        <v>66.66666666666667</v>
      </c>
      <c r="CP28" s="31">
        <v>0</v>
      </c>
      <c r="CQ28" s="35">
        <f t="shared" si="30"/>
        <v>0</v>
      </c>
      <c r="CR28" s="30">
        <v>0</v>
      </c>
      <c r="CS28" s="30">
        <f t="shared" si="12"/>
        <v>26455.2</v>
      </c>
      <c r="CT28" s="30">
        <f t="shared" si="13"/>
        <v>6580.433333333334</v>
      </c>
      <c r="CU28" s="30">
        <f t="shared" si="14"/>
        <v>6653.799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3">
        <v>0</v>
      </c>
      <c r="DF28" s="30">
        <v>0</v>
      </c>
      <c r="DG28" s="31">
        <v>0</v>
      </c>
      <c r="DH28" s="33">
        <v>0</v>
      </c>
      <c r="DI28" s="30">
        <v>0</v>
      </c>
      <c r="DJ28" s="31">
        <v>0</v>
      </c>
      <c r="DK28" s="33">
        <v>0</v>
      </c>
      <c r="DL28" s="30">
        <v>0</v>
      </c>
      <c r="DM28" s="31">
        <v>0</v>
      </c>
      <c r="DN28" s="33">
        <v>0</v>
      </c>
      <c r="DO28" s="30">
        <f t="shared" si="15"/>
        <v>0</v>
      </c>
      <c r="DP28" s="30">
        <f t="shared" si="16"/>
        <v>0</v>
      </c>
      <c r="DQ28" s="30">
        <f t="shared" si="17"/>
        <v>0</v>
      </c>
    </row>
    <row r="29" spans="1:121" s="37" customFormat="1" ht="19.5" customHeight="1">
      <c r="A29" s="28">
        <v>20</v>
      </c>
      <c r="B29" s="29" t="s">
        <v>68</v>
      </c>
      <c r="C29" s="31">
        <v>1402.442</v>
      </c>
      <c r="D29" s="31">
        <v>132.625</v>
      </c>
      <c r="E29" s="30">
        <f t="shared" si="0"/>
        <v>6937.1</v>
      </c>
      <c r="F29" s="30">
        <f t="shared" si="1"/>
        <v>1455.1083333333333</v>
      </c>
      <c r="G29" s="30">
        <f t="shared" si="2"/>
        <v>1350.26</v>
      </c>
      <c r="H29" s="30">
        <f t="shared" si="18"/>
        <v>92.79446547507916</v>
      </c>
      <c r="I29" s="30">
        <f t="shared" si="3"/>
        <v>3370</v>
      </c>
      <c r="J29" s="30">
        <f t="shared" si="4"/>
        <v>563.3333333333334</v>
      </c>
      <c r="K29" s="30">
        <f t="shared" si="5"/>
        <v>458.46000000000004</v>
      </c>
      <c r="L29" s="30">
        <f t="shared" si="19"/>
        <v>81.38343195266272</v>
      </c>
      <c r="M29" s="30">
        <f t="shared" si="6"/>
        <v>370</v>
      </c>
      <c r="N29" s="30">
        <f t="shared" si="7"/>
        <v>60</v>
      </c>
      <c r="O29" s="30">
        <f t="shared" si="20"/>
        <v>37.552</v>
      </c>
      <c r="P29" s="30">
        <f t="shared" si="21"/>
        <v>62.586666666666666</v>
      </c>
      <c r="Q29" s="31">
        <v>370</v>
      </c>
      <c r="R29" s="30">
        <f t="shared" si="22"/>
        <v>92.5</v>
      </c>
      <c r="S29" s="31">
        <v>0.052</v>
      </c>
      <c r="T29" s="30">
        <f>+S29/R29*100</f>
        <v>0.05621621621621621</v>
      </c>
      <c r="U29" s="31">
        <v>400</v>
      </c>
      <c r="V29" s="32">
        <v>70</v>
      </c>
      <c r="W29" s="31">
        <v>0</v>
      </c>
      <c r="X29" s="30">
        <f t="shared" si="23"/>
        <v>0</v>
      </c>
      <c r="Y29" s="31">
        <v>0</v>
      </c>
      <c r="Z29" s="30">
        <v>-32.5</v>
      </c>
      <c r="AA29" s="31">
        <v>37.5</v>
      </c>
      <c r="AB29" s="30">
        <f t="shared" si="8"/>
        <v>-115.38461538461537</v>
      </c>
      <c r="AC29" s="31">
        <v>0</v>
      </c>
      <c r="AD29" s="30">
        <v>0</v>
      </c>
      <c r="AE29" s="31">
        <v>0</v>
      </c>
      <c r="AF29" s="30" t="e">
        <f t="shared" si="24"/>
        <v>#DIV/0!</v>
      </c>
      <c r="AG29" s="33">
        <v>0</v>
      </c>
      <c r="AH29" s="33">
        <f t="shared" si="25"/>
        <v>0</v>
      </c>
      <c r="AI29" s="31">
        <v>0</v>
      </c>
      <c r="AJ29" s="30">
        <v>0</v>
      </c>
      <c r="AK29" s="30">
        <v>0</v>
      </c>
      <c r="AL29" s="30">
        <v>0</v>
      </c>
      <c r="AM29" s="30">
        <v>0</v>
      </c>
      <c r="AN29" s="31">
        <v>0</v>
      </c>
      <c r="AO29" s="31">
        <v>0</v>
      </c>
      <c r="AP29" s="31">
        <v>0</v>
      </c>
      <c r="AQ29" s="33">
        <v>3567.1</v>
      </c>
      <c r="AR29" s="33">
        <f t="shared" si="26"/>
        <v>891.775</v>
      </c>
      <c r="AS29" s="31">
        <v>891.8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f t="shared" si="9"/>
        <v>2580</v>
      </c>
      <c r="BD29" s="30">
        <f t="shared" si="10"/>
        <v>430</v>
      </c>
      <c r="BE29" s="30">
        <f t="shared" si="11"/>
        <v>420.908</v>
      </c>
      <c r="BF29" s="30">
        <f t="shared" si="27"/>
        <v>97.88558139534884</v>
      </c>
      <c r="BG29" s="31">
        <v>2580</v>
      </c>
      <c r="BH29" s="30">
        <v>430</v>
      </c>
      <c r="BI29" s="31">
        <v>420.908</v>
      </c>
      <c r="BJ29" s="4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3">
        <v>0</v>
      </c>
      <c r="BQ29" s="30">
        <f t="shared" si="28"/>
        <v>0</v>
      </c>
      <c r="BR29" s="31">
        <v>0</v>
      </c>
      <c r="BS29" s="30">
        <v>0</v>
      </c>
      <c r="BT29" s="30">
        <v>0</v>
      </c>
      <c r="BU29" s="30">
        <v>0</v>
      </c>
      <c r="BV29" s="33">
        <v>0</v>
      </c>
      <c r="BW29" s="31">
        <v>0</v>
      </c>
      <c r="BX29" s="31">
        <v>0</v>
      </c>
      <c r="BY29" s="30">
        <v>0</v>
      </c>
      <c r="BZ29" s="30">
        <v>0</v>
      </c>
      <c r="CA29" s="31">
        <v>0</v>
      </c>
      <c r="CB29" s="33">
        <v>0</v>
      </c>
      <c r="CC29" s="30">
        <v>0</v>
      </c>
      <c r="CD29" s="31">
        <v>0</v>
      </c>
      <c r="CE29" s="33">
        <v>0</v>
      </c>
      <c r="CF29" s="30">
        <v>0</v>
      </c>
      <c r="CG29" s="31">
        <v>0</v>
      </c>
      <c r="CH29" s="30">
        <v>0</v>
      </c>
      <c r="CI29" s="30">
        <v>0</v>
      </c>
      <c r="CJ29" s="31">
        <v>0</v>
      </c>
      <c r="CK29" s="31">
        <v>0</v>
      </c>
      <c r="CL29" s="31">
        <v>0</v>
      </c>
      <c r="CM29" s="34">
        <v>0</v>
      </c>
      <c r="CN29" s="35">
        <v>20</v>
      </c>
      <c r="CO29" s="30">
        <f t="shared" si="29"/>
        <v>3.3333333333333335</v>
      </c>
      <c r="CP29" s="31">
        <v>0</v>
      </c>
      <c r="CQ29" s="35">
        <f t="shared" si="30"/>
        <v>0</v>
      </c>
      <c r="CR29" s="30">
        <v>0</v>
      </c>
      <c r="CS29" s="30">
        <f t="shared" si="12"/>
        <v>6937.1</v>
      </c>
      <c r="CT29" s="30">
        <f t="shared" si="13"/>
        <v>1455.1083333333333</v>
      </c>
      <c r="CU29" s="30">
        <f t="shared" si="14"/>
        <v>1350.26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3">
        <v>0</v>
      </c>
      <c r="DF29" s="30">
        <v>0</v>
      </c>
      <c r="DG29" s="31">
        <v>0</v>
      </c>
      <c r="DH29" s="33">
        <v>0</v>
      </c>
      <c r="DI29" s="30">
        <v>0</v>
      </c>
      <c r="DJ29" s="31">
        <v>0</v>
      </c>
      <c r="DK29" s="33">
        <v>0</v>
      </c>
      <c r="DL29" s="30">
        <v>0</v>
      </c>
      <c r="DM29" s="31">
        <v>0</v>
      </c>
      <c r="DN29" s="33">
        <v>0</v>
      </c>
      <c r="DO29" s="30">
        <f t="shared" si="15"/>
        <v>0</v>
      </c>
      <c r="DP29" s="30">
        <f t="shared" si="16"/>
        <v>0</v>
      </c>
      <c r="DQ29" s="30">
        <f t="shared" si="17"/>
        <v>0</v>
      </c>
    </row>
    <row r="30" spans="1:121" s="37" customFormat="1" ht="19.5" customHeight="1">
      <c r="A30" s="28">
        <v>21</v>
      </c>
      <c r="B30" s="29" t="s">
        <v>69</v>
      </c>
      <c r="C30" s="31">
        <v>22.2005</v>
      </c>
      <c r="D30" s="31">
        <v>531.315</v>
      </c>
      <c r="E30" s="30">
        <f t="shared" si="0"/>
        <v>29635.2</v>
      </c>
      <c r="F30" s="30">
        <f t="shared" si="1"/>
        <v>7219.633333333333</v>
      </c>
      <c r="G30" s="30">
        <f t="shared" si="2"/>
        <v>7223.506</v>
      </c>
      <c r="H30" s="30">
        <f t="shared" si="18"/>
        <v>100.05364076661327</v>
      </c>
      <c r="I30" s="30">
        <f t="shared" si="3"/>
        <v>5150</v>
      </c>
      <c r="J30" s="30">
        <f t="shared" si="4"/>
        <v>1098.3333333333333</v>
      </c>
      <c r="K30" s="30">
        <f t="shared" si="5"/>
        <v>1102.2060000000001</v>
      </c>
      <c r="L30" s="30">
        <f t="shared" si="19"/>
        <v>100.35259484066769</v>
      </c>
      <c r="M30" s="30">
        <f t="shared" si="6"/>
        <v>2800</v>
      </c>
      <c r="N30" s="30">
        <f t="shared" si="7"/>
        <v>540</v>
      </c>
      <c r="O30" s="30">
        <f t="shared" si="20"/>
        <v>582.259</v>
      </c>
      <c r="P30" s="30">
        <f t="shared" si="21"/>
        <v>107.82574074074074</v>
      </c>
      <c r="Q30" s="31">
        <v>0</v>
      </c>
      <c r="R30" s="30">
        <f t="shared" si="22"/>
        <v>0</v>
      </c>
      <c r="S30" s="31">
        <v>0.059</v>
      </c>
      <c r="T30" s="30">
        <v>0</v>
      </c>
      <c r="U30" s="31">
        <v>2000</v>
      </c>
      <c r="V30" s="32">
        <v>500</v>
      </c>
      <c r="W30" s="31">
        <v>452.129</v>
      </c>
      <c r="X30" s="30">
        <f t="shared" si="23"/>
        <v>90.4258</v>
      </c>
      <c r="Y30" s="31">
        <v>2800</v>
      </c>
      <c r="Z30" s="30">
        <v>540</v>
      </c>
      <c r="AA30" s="31">
        <v>582.2</v>
      </c>
      <c r="AB30" s="30">
        <f t="shared" si="8"/>
        <v>107.81481481481482</v>
      </c>
      <c r="AC30" s="31">
        <v>150</v>
      </c>
      <c r="AD30" s="30">
        <v>25</v>
      </c>
      <c r="AE30" s="31">
        <v>15</v>
      </c>
      <c r="AF30" s="30">
        <f t="shared" si="24"/>
        <v>60</v>
      </c>
      <c r="AG30" s="33">
        <v>0</v>
      </c>
      <c r="AH30" s="33">
        <f t="shared" si="25"/>
        <v>0</v>
      </c>
      <c r="AI30" s="31">
        <v>0</v>
      </c>
      <c r="AJ30" s="30">
        <v>0</v>
      </c>
      <c r="AK30" s="30">
        <v>0</v>
      </c>
      <c r="AL30" s="30">
        <v>0</v>
      </c>
      <c r="AM30" s="30">
        <v>0</v>
      </c>
      <c r="AN30" s="31">
        <v>0</v>
      </c>
      <c r="AO30" s="31">
        <v>0</v>
      </c>
      <c r="AP30" s="31">
        <v>0</v>
      </c>
      <c r="AQ30" s="33">
        <v>24485.2</v>
      </c>
      <c r="AR30" s="33">
        <f t="shared" si="26"/>
        <v>6121.3</v>
      </c>
      <c r="AS30" s="31">
        <v>6121.3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f t="shared" si="9"/>
        <v>200</v>
      </c>
      <c r="BD30" s="30">
        <f t="shared" si="10"/>
        <v>33.333333333333336</v>
      </c>
      <c r="BE30" s="30">
        <f t="shared" si="11"/>
        <v>52.818</v>
      </c>
      <c r="BF30" s="30">
        <f t="shared" si="27"/>
        <v>158.45399999999998</v>
      </c>
      <c r="BG30" s="31">
        <v>200</v>
      </c>
      <c r="BH30" s="30">
        <v>33.333333333333336</v>
      </c>
      <c r="BI30" s="31">
        <v>52.818</v>
      </c>
      <c r="BJ30" s="4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3">
        <v>0</v>
      </c>
      <c r="BQ30" s="30">
        <f t="shared" si="28"/>
        <v>0</v>
      </c>
      <c r="BR30" s="31">
        <v>0</v>
      </c>
      <c r="BS30" s="30">
        <v>0</v>
      </c>
      <c r="BT30" s="30">
        <v>0</v>
      </c>
      <c r="BU30" s="30">
        <v>0</v>
      </c>
      <c r="BV30" s="33">
        <v>0</v>
      </c>
      <c r="BW30" s="31">
        <v>0</v>
      </c>
      <c r="BX30" s="31">
        <v>0</v>
      </c>
      <c r="BY30" s="30">
        <v>0</v>
      </c>
      <c r="BZ30" s="30">
        <v>0</v>
      </c>
      <c r="CA30" s="31">
        <v>0</v>
      </c>
      <c r="CB30" s="33">
        <v>0</v>
      </c>
      <c r="CC30" s="30">
        <v>0</v>
      </c>
      <c r="CD30" s="31">
        <v>0</v>
      </c>
      <c r="CE30" s="33">
        <v>0</v>
      </c>
      <c r="CF30" s="30">
        <v>0</v>
      </c>
      <c r="CG30" s="31">
        <v>0</v>
      </c>
      <c r="CH30" s="30">
        <v>0</v>
      </c>
      <c r="CI30" s="30">
        <v>0</v>
      </c>
      <c r="CJ30" s="31">
        <v>0</v>
      </c>
      <c r="CK30" s="31">
        <v>0</v>
      </c>
      <c r="CL30" s="31">
        <v>0</v>
      </c>
      <c r="CM30" s="34">
        <v>0</v>
      </c>
      <c r="CN30" s="35">
        <v>0</v>
      </c>
      <c r="CO30" s="30">
        <f t="shared" si="29"/>
        <v>0</v>
      </c>
      <c r="CP30" s="31">
        <v>0</v>
      </c>
      <c r="CQ30" s="35" t="e">
        <f t="shared" si="30"/>
        <v>#DIV/0!</v>
      </c>
      <c r="CR30" s="30">
        <v>0</v>
      </c>
      <c r="CS30" s="30">
        <f t="shared" si="12"/>
        <v>29635.2</v>
      </c>
      <c r="CT30" s="30">
        <f t="shared" si="13"/>
        <v>7219.633333333333</v>
      </c>
      <c r="CU30" s="30">
        <f t="shared" si="14"/>
        <v>7223.506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3">
        <v>0</v>
      </c>
      <c r="DF30" s="30">
        <v>0</v>
      </c>
      <c r="DG30" s="31">
        <v>0</v>
      </c>
      <c r="DH30" s="33">
        <v>0</v>
      </c>
      <c r="DI30" s="30">
        <v>0</v>
      </c>
      <c r="DJ30" s="31">
        <v>0</v>
      </c>
      <c r="DK30" s="33">
        <v>0</v>
      </c>
      <c r="DL30" s="30">
        <v>0</v>
      </c>
      <c r="DM30" s="31">
        <v>0</v>
      </c>
      <c r="DN30" s="33">
        <v>0</v>
      </c>
      <c r="DO30" s="30">
        <f t="shared" si="15"/>
        <v>0</v>
      </c>
      <c r="DP30" s="30">
        <f t="shared" si="16"/>
        <v>0</v>
      </c>
      <c r="DQ30" s="30">
        <f t="shared" si="17"/>
        <v>0</v>
      </c>
    </row>
    <row r="31" spans="1:121" s="37" customFormat="1" ht="19.5" customHeight="1">
      <c r="A31" s="28">
        <v>22</v>
      </c>
      <c r="B31" s="29" t="s">
        <v>70</v>
      </c>
      <c r="C31" s="31">
        <v>532.36</v>
      </c>
      <c r="D31" s="31">
        <v>2208.301</v>
      </c>
      <c r="E31" s="30">
        <f t="shared" si="0"/>
        <v>9871</v>
      </c>
      <c r="F31" s="30">
        <f t="shared" si="1"/>
        <v>2282.4</v>
      </c>
      <c r="G31" s="30">
        <f t="shared" si="2"/>
        <v>2270.557</v>
      </c>
      <c r="H31" s="30">
        <f t="shared" si="18"/>
        <v>99.48111636873466</v>
      </c>
      <c r="I31" s="30">
        <f t="shared" si="3"/>
        <v>1269.4</v>
      </c>
      <c r="J31" s="30">
        <f t="shared" si="4"/>
        <v>132</v>
      </c>
      <c r="K31" s="30">
        <f t="shared" si="5"/>
        <v>120.15700000000001</v>
      </c>
      <c r="L31" s="30">
        <f t="shared" si="19"/>
        <v>91.02803030303032</v>
      </c>
      <c r="M31" s="30">
        <f t="shared" si="6"/>
        <v>700</v>
      </c>
      <c r="N31" s="30">
        <f t="shared" si="7"/>
        <v>70</v>
      </c>
      <c r="O31" s="30">
        <f t="shared" si="20"/>
        <v>90.912</v>
      </c>
      <c r="P31" s="30">
        <f t="shared" si="21"/>
        <v>129.87428571428572</v>
      </c>
      <c r="Q31" s="31">
        <v>13</v>
      </c>
      <c r="R31" s="30">
        <f t="shared" si="22"/>
        <v>3.25</v>
      </c>
      <c r="S31" s="31">
        <v>0</v>
      </c>
      <c r="T31" s="30">
        <f>+S31/R31*100</f>
        <v>0</v>
      </c>
      <c r="U31" s="31">
        <v>330</v>
      </c>
      <c r="V31" s="32">
        <v>40</v>
      </c>
      <c r="W31" s="31">
        <v>29.241</v>
      </c>
      <c r="X31" s="30">
        <f t="shared" si="23"/>
        <v>73.1025</v>
      </c>
      <c r="Y31" s="31">
        <v>687</v>
      </c>
      <c r="Z31" s="30">
        <v>66.75</v>
      </c>
      <c r="AA31" s="31">
        <v>90.912</v>
      </c>
      <c r="AB31" s="30">
        <f t="shared" si="8"/>
        <v>136.19775280898878</v>
      </c>
      <c r="AC31" s="31">
        <v>22</v>
      </c>
      <c r="AD31" s="30">
        <v>3.6666666666666665</v>
      </c>
      <c r="AE31" s="31">
        <v>0</v>
      </c>
      <c r="AF31" s="30">
        <f t="shared" si="24"/>
        <v>0</v>
      </c>
      <c r="AG31" s="33">
        <v>0</v>
      </c>
      <c r="AH31" s="33">
        <f t="shared" si="25"/>
        <v>0</v>
      </c>
      <c r="AI31" s="31">
        <v>0</v>
      </c>
      <c r="AJ31" s="30">
        <v>0</v>
      </c>
      <c r="AK31" s="30">
        <v>0</v>
      </c>
      <c r="AL31" s="30">
        <v>0</v>
      </c>
      <c r="AM31" s="30">
        <v>0</v>
      </c>
      <c r="AN31" s="31">
        <v>0</v>
      </c>
      <c r="AO31" s="31">
        <v>0</v>
      </c>
      <c r="AP31" s="31">
        <v>0</v>
      </c>
      <c r="AQ31" s="33">
        <v>8601.6</v>
      </c>
      <c r="AR31" s="33">
        <f t="shared" si="26"/>
        <v>2150.4</v>
      </c>
      <c r="AS31" s="31">
        <v>2150.4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f t="shared" si="9"/>
        <v>149.4</v>
      </c>
      <c r="BD31" s="30">
        <f t="shared" si="10"/>
        <v>10</v>
      </c>
      <c r="BE31" s="30">
        <f t="shared" si="11"/>
        <v>0.004</v>
      </c>
      <c r="BF31" s="30">
        <f t="shared" si="27"/>
        <v>0.04</v>
      </c>
      <c r="BG31" s="31">
        <v>149.4</v>
      </c>
      <c r="BH31" s="30">
        <v>10</v>
      </c>
      <c r="BI31" s="31">
        <v>0.004</v>
      </c>
      <c r="BJ31" s="4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3">
        <v>0</v>
      </c>
      <c r="BQ31" s="30">
        <f t="shared" si="28"/>
        <v>0</v>
      </c>
      <c r="BR31" s="31">
        <v>0</v>
      </c>
      <c r="BS31" s="30">
        <v>0</v>
      </c>
      <c r="BT31" s="30">
        <v>0</v>
      </c>
      <c r="BU31" s="30">
        <v>0</v>
      </c>
      <c r="BV31" s="33">
        <v>0</v>
      </c>
      <c r="BW31" s="31">
        <v>0</v>
      </c>
      <c r="BX31" s="31">
        <v>0</v>
      </c>
      <c r="BY31" s="30">
        <v>0</v>
      </c>
      <c r="BZ31" s="30">
        <v>0</v>
      </c>
      <c r="CA31" s="31">
        <v>0</v>
      </c>
      <c r="CB31" s="33">
        <v>18</v>
      </c>
      <c r="CC31" s="30">
        <v>0</v>
      </c>
      <c r="CD31" s="31">
        <v>0</v>
      </c>
      <c r="CE31" s="33">
        <v>0</v>
      </c>
      <c r="CF31" s="30">
        <v>0</v>
      </c>
      <c r="CG31" s="31">
        <v>0</v>
      </c>
      <c r="CH31" s="30">
        <v>0</v>
      </c>
      <c r="CI31" s="30">
        <v>0</v>
      </c>
      <c r="CJ31" s="31">
        <v>0</v>
      </c>
      <c r="CK31" s="31">
        <v>0</v>
      </c>
      <c r="CL31" s="31">
        <v>0</v>
      </c>
      <c r="CM31" s="34">
        <v>0</v>
      </c>
      <c r="CN31" s="35">
        <v>50</v>
      </c>
      <c r="CO31" s="30">
        <f t="shared" si="29"/>
        <v>8.333333333333334</v>
      </c>
      <c r="CP31" s="31">
        <v>0</v>
      </c>
      <c r="CQ31" s="35">
        <v>0</v>
      </c>
      <c r="CR31" s="30">
        <v>0</v>
      </c>
      <c r="CS31" s="30">
        <f t="shared" si="12"/>
        <v>9871</v>
      </c>
      <c r="CT31" s="30">
        <f t="shared" si="13"/>
        <v>2282.4</v>
      </c>
      <c r="CU31" s="30">
        <f t="shared" si="14"/>
        <v>2270.557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3">
        <v>0</v>
      </c>
      <c r="DF31" s="30">
        <v>0</v>
      </c>
      <c r="DG31" s="31">
        <v>0</v>
      </c>
      <c r="DH31" s="33">
        <v>0</v>
      </c>
      <c r="DI31" s="30">
        <v>0</v>
      </c>
      <c r="DJ31" s="31">
        <v>0</v>
      </c>
      <c r="DK31" s="33">
        <v>0</v>
      </c>
      <c r="DL31" s="30">
        <v>0</v>
      </c>
      <c r="DM31" s="31">
        <v>0</v>
      </c>
      <c r="DN31" s="33">
        <v>0</v>
      </c>
      <c r="DO31" s="30">
        <f t="shared" si="15"/>
        <v>0</v>
      </c>
      <c r="DP31" s="30">
        <f t="shared" si="16"/>
        <v>0</v>
      </c>
      <c r="DQ31" s="30">
        <f t="shared" si="17"/>
        <v>0</v>
      </c>
    </row>
    <row r="32" spans="1:121" s="37" customFormat="1" ht="19.5" customHeight="1">
      <c r="A32" s="28">
        <v>23</v>
      </c>
      <c r="B32" s="29" t="s">
        <v>71</v>
      </c>
      <c r="C32" s="31">
        <v>636.6</v>
      </c>
      <c r="D32" s="31">
        <v>6209.3262</v>
      </c>
      <c r="E32" s="30">
        <f t="shared" si="0"/>
        <v>23409.8</v>
      </c>
      <c r="F32" s="30">
        <f t="shared" si="1"/>
        <v>5489.383333333333</v>
      </c>
      <c r="G32" s="30">
        <f t="shared" si="2"/>
        <v>6404.245</v>
      </c>
      <c r="H32" s="30">
        <f t="shared" si="18"/>
        <v>116.6660189517341</v>
      </c>
      <c r="I32" s="30">
        <f t="shared" si="3"/>
        <v>4034.6</v>
      </c>
      <c r="J32" s="30">
        <f t="shared" si="4"/>
        <v>645.5833333333334</v>
      </c>
      <c r="K32" s="30">
        <f t="shared" si="5"/>
        <v>560.4449999999999</v>
      </c>
      <c r="L32" s="30">
        <f t="shared" si="19"/>
        <v>86.81218536207562</v>
      </c>
      <c r="M32" s="30">
        <f t="shared" si="6"/>
        <v>1575</v>
      </c>
      <c r="N32" s="30">
        <f t="shared" si="7"/>
        <v>393.75</v>
      </c>
      <c r="O32" s="30">
        <f t="shared" si="20"/>
        <v>434.445</v>
      </c>
      <c r="P32" s="30">
        <f t="shared" si="21"/>
        <v>110.33523809523808</v>
      </c>
      <c r="Q32" s="31">
        <v>0</v>
      </c>
      <c r="R32" s="30">
        <f t="shared" si="22"/>
        <v>0</v>
      </c>
      <c r="S32" s="31">
        <v>0.081</v>
      </c>
      <c r="T32" s="30">
        <v>0</v>
      </c>
      <c r="U32" s="31">
        <v>1205.6</v>
      </c>
      <c r="V32" s="32">
        <v>0</v>
      </c>
      <c r="W32" s="31">
        <v>0</v>
      </c>
      <c r="X32" s="30" t="e">
        <f t="shared" si="23"/>
        <v>#DIV/0!</v>
      </c>
      <c r="Y32" s="31">
        <v>1575</v>
      </c>
      <c r="Z32" s="30">
        <v>393.75</v>
      </c>
      <c r="AA32" s="31">
        <v>434.364</v>
      </c>
      <c r="AB32" s="30">
        <f t="shared" si="8"/>
        <v>110.31466666666665</v>
      </c>
      <c r="AC32" s="31">
        <v>24</v>
      </c>
      <c r="AD32" s="30">
        <v>6</v>
      </c>
      <c r="AE32" s="31">
        <v>6</v>
      </c>
      <c r="AF32" s="30">
        <f t="shared" si="24"/>
        <v>100</v>
      </c>
      <c r="AG32" s="33">
        <v>0</v>
      </c>
      <c r="AH32" s="33">
        <f t="shared" si="25"/>
        <v>0</v>
      </c>
      <c r="AI32" s="31">
        <v>0</v>
      </c>
      <c r="AJ32" s="30">
        <v>0</v>
      </c>
      <c r="AK32" s="30">
        <v>0</v>
      </c>
      <c r="AL32" s="30">
        <v>0</v>
      </c>
      <c r="AM32" s="30">
        <v>0</v>
      </c>
      <c r="AN32" s="31">
        <v>0</v>
      </c>
      <c r="AO32" s="31">
        <v>0</v>
      </c>
      <c r="AP32" s="31">
        <v>0</v>
      </c>
      <c r="AQ32" s="33">
        <v>19375.2</v>
      </c>
      <c r="AR32" s="33">
        <f t="shared" si="26"/>
        <v>4843.8</v>
      </c>
      <c r="AS32" s="31">
        <v>4843.8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f t="shared" si="9"/>
        <v>490</v>
      </c>
      <c r="BD32" s="30">
        <f t="shared" si="10"/>
        <v>122.5</v>
      </c>
      <c r="BE32" s="30">
        <f t="shared" si="11"/>
        <v>0</v>
      </c>
      <c r="BF32" s="30">
        <f t="shared" si="27"/>
        <v>0</v>
      </c>
      <c r="BG32" s="31">
        <v>490</v>
      </c>
      <c r="BH32" s="30">
        <v>122.5</v>
      </c>
      <c r="BI32" s="31">
        <v>0</v>
      </c>
      <c r="BJ32" s="4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3">
        <v>0</v>
      </c>
      <c r="BQ32" s="30">
        <f t="shared" si="28"/>
        <v>0</v>
      </c>
      <c r="BR32" s="31">
        <v>0</v>
      </c>
      <c r="BS32" s="30">
        <v>0</v>
      </c>
      <c r="BT32" s="30">
        <v>0</v>
      </c>
      <c r="BU32" s="30">
        <v>0</v>
      </c>
      <c r="BV32" s="33">
        <v>0</v>
      </c>
      <c r="BW32" s="31">
        <v>0</v>
      </c>
      <c r="BX32" s="31">
        <v>0</v>
      </c>
      <c r="BY32" s="30">
        <v>0</v>
      </c>
      <c r="BZ32" s="30">
        <v>0</v>
      </c>
      <c r="CA32" s="31">
        <v>0</v>
      </c>
      <c r="CB32" s="33">
        <v>0</v>
      </c>
      <c r="CC32" s="30">
        <v>0</v>
      </c>
      <c r="CD32" s="31">
        <v>0</v>
      </c>
      <c r="CE32" s="33">
        <v>0</v>
      </c>
      <c r="CF32" s="30">
        <v>0</v>
      </c>
      <c r="CG32" s="31">
        <v>0</v>
      </c>
      <c r="CH32" s="30">
        <v>0</v>
      </c>
      <c r="CI32" s="30">
        <v>0</v>
      </c>
      <c r="CJ32" s="31">
        <v>0</v>
      </c>
      <c r="CK32" s="31">
        <v>0</v>
      </c>
      <c r="CL32" s="31">
        <v>0</v>
      </c>
      <c r="CM32" s="34">
        <v>1000</v>
      </c>
      <c r="CN32" s="35">
        <v>740</v>
      </c>
      <c r="CO32" s="30">
        <f t="shared" si="29"/>
        <v>123.33333333333333</v>
      </c>
      <c r="CP32" s="31">
        <v>120</v>
      </c>
      <c r="CQ32" s="35">
        <f t="shared" si="30"/>
        <v>97.2972972972973</v>
      </c>
      <c r="CR32" s="30">
        <v>0</v>
      </c>
      <c r="CS32" s="30">
        <f t="shared" si="12"/>
        <v>23409.8</v>
      </c>
      <c r="CT32" s="30">
        <f t="shared" si="13"/>
        <v>5489.383333333333</v>
      </c>
      <c r="CU32" s="30">
        <f t="shared" si="14"/>
        <v>6404.245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3">
        <v>0</v>
      </c>
      <c r="DF32" s="30">
        <v>0</v>
      </c>
      <c r="DG32" s="31">
        <v>0</v>
      </c>
      <c r="DH32" s="33">
        <v>0</v>
      </c>
      <c r="DI32" s="30">
        <v>0</v>
      </c>
      <c r="DJ32" s="31">
        <v>0</v>
      </c>
      <c r="DK32" s="33">
        <v>0</v>
      </c>
      <c r="DL32" s="30">
        <v>0</v>
      </c>
      <c r="DM32" s="31">
        <v>0</v>
      </c>
      <c r="DN32" s="33">
        <v>0</v>
      </c>
      <c r="DO32" s="30">
        <f t="shared" si="15"/>
        <v>0</v>
      </c>
      <c r="DP32" s="30">
        <f t="shared" si="16"/>
        <v>0</v>
      </c>
      <c r="DQ32" s="30">
        <f t="shared" si="17"/>
        <v>0</v>
      </c>
    </row>
    <row r="33" spans="1:121" s="37" customFormat="1" ht="19.5" customHeight="1">
      <c r="A33" s="28">
        <v>24</v>
      </c>
      <c r="B33" s="29" t="s">
        <v>72</v>
      </c>
      <c r="C33" s="31">
        <v>725.027</v>
      </c>
      <c r="D33" s="31">
        <v>3926.745</v>
      </c>
      <c r="E33" s="30">
        <f t="shared" si="0"/>
        <v>119987.4</v>
      </c>
      <c r="F33" s="30">
        <f t="shared" si="1"/>
        <v>29199.308333333334</v>
      </c>
      <c r="G33" s="30">
        <f t="shared" si="2"/>
        <v>29386.127</v>
      </c>
      <c r="H33" s="30">
        <f t="shared" si="18"/>
        <v>100.63980510953883</v>
      </c>
      <c r="I33" s="30">
        <f t="shared" si="3"/>
        <v>12729.7</v>
      </c>
      <c r="J33" s="30">
        <f t="shared" si="4"/>
        <v>2384.883333333333</v>
      </c>
      <c r="K33" s="30">
        <f t="shared" si="5"/>
        <v>2571.727</v>
      </c>
      <c r="L33" s="30">
        <f t="shared" si="19"/>
        <v>107.83449924175186</v>
      </c>
      <c r="M33" s="30">
        <f t="shared" si="6"/>
        <v>8520</v>
      </c>
      <c r="N33" s="30">
        <f t="shared" si="7"/>
        <v>1800</v>
      </c>
      <c r="O33" s="30">
        <f t="shared" si="20"/>
        <v>1849.179</v>
      </c>
      <c r="P33" s="30">
        <f t="shared" si="21"/>
        <v>102.73216666666667</v>
      </c>
      <c r="Q33" s="31">
        <v>320</v>
      </c>
      <c r="R33" s="30">
        <f t="shared" si="22"/>
        <v>80</v>
      </c>
      <c r="S33" s="31">
        <v>82.929</v>
      </c>
      <c r="T33" s="30">
        <f>+S33/R33*100</f>
        <v>103.66125</v>
      </c>
      <c r="U33" s="31">
        <v>1940</v>
      </c>
      <c r="V33" s="32">
        <v>170</v>
      </c>
      <c r="W33" s="31">
        <v>176.912</v>
      </c>
      <c r="X33" s="30">
        <f t="shared" si="23"/>
        <v>104.06588235294119</v>
      </c>
      <c r="Y33" s="31">
        <v>8200</v>
      </c>
      <c r="Z33" s="30">
        <v>1720</v>
      </c>
      <c r="AA33" s="31">
        <v>1766.25</v>
      </c>
      <c r="AB33" s="30">
        <f t="shared" si="8"/>
        <v>102.6889534883721</v>
      </c>
      <c r="AC33" s="31">
        <v>176.7</v>
      </c>
      <c r="AD33" s="30">
        <v>45</v>
      </c>
      <c r="AE33" s="31">
        <v>132.62</v>
      </c>
      <c r="AF33" s="30">
        <f t="shared" si="24"/>
        <v>294.7111111111111</v>
      </c>
      <c r="AG33" s="33">
        <v>0</v>
      </c>
      <c r="AH33" s="33">
        <f t="shared" si="25"/>
        <v>0</v>
      </c>
      <c r="AI33" s="31">
        <v>0</v>
      </c>
      <c r="AJ33" s="30">
        <v>0</v>
      </c>
      <c r="AK33" s="30">
        <v>0</v>
      </c>
      <c r="AL33" s="30">
        <v>0</v>
      </c>
      <c r="AM33" s="30">
        <v>0</v>
      </c>
      <c r="AN33" s="31">
        <v>0</v>
      </c>
      <c r="AO33" s="31">
        <v>0</v>
      </c>
      <c r="AP33" s="31">
        <v>0</v>
      </c>
      <c r="AQ33" s="33">
        <v>107257.7</v>
      </c>
      <c r="AR33" s="33">
        <f t="shared" si="26"/>
        <v>26814.425</v>
      </c>
      <c r="AS33" s="31">
        <v>26814.4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f t="shared" si="9"/>
        <v>710</v>
      </c>
      <c r="BD33" s="30">
        <f t="shared" si="10"/>
        <v>140</v>
      </c>
      <c r="BE33" s="30">
        <f t="shared" si="11"/>
        <v>148.016</v>
      </c>
      <c r="BF33" s="30">
        <f t="shared" si="27"/>
        <v>105.72571428571429</v>
      </c>
      <c r="BG33" s="31">
        <v>710</v>
      </c>
      <c r="BH33" s="30">
        <v>140</v>
      </c>
      <c r="BI33" s="31">
        <v>148.016</v>
      </c>
      <c r="BJ33" s="4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3">
        <v>0</v>
      </c>
      <c r="BQ33" s="30">
        <f t="shared" si="28"/>
        <v>0</v>
      </c>
      <c r="BR33" s="31">
        <v>0</v>
      </c>
      <c r="BS33" s="30">
        <v>0</v>
      </c>
      <c r="BT33" s="30">
        <v>0</v>
      </c>
      <c r="BU33" s="30">
        <v>0</v>
      </c>
      <c r="BV33" s="33">
        <v>0</v>
      </c>
      <c r="BW33" s="31">
        <v>0</v>
      </c>
      <c r="BX33" s="31">
        <v>0</v>
      </c>
      <c r="BY33" s="30">
        <v>0</v>
      </c>
      <c r="BZ33" s="30">
        <v>0</v>
      </c>
      <c r="CA33" s="31">
        <v>0</v>
      </c>
      <c r="CB33" s="33">
        <v>3.7</v>
      </c>
      <c r="CC33" s="30">
        <v>0</v>
      </c>
      <c r="CD33" s="31">
        <v>0</v>
      </c>
      <c r="CE33" s="33">
        <v>0</v>
      </c>
      <c r="CF33" s="30">
        <v>0</v>
      </c>
      <c r="CG33" s="31">
        <v>0</v>
      </c>
      <c r="CH33" s="30">
        <v>0</v>
      </c>
      <c r="CI33" s="30">
        <v>0</v>
      </c>
      <c r="CJ33" s="31">
        <v>0</v>
      </c>
      <c r="CK33" s="31">
        <v>0</v>
      </c>
      <c r="CL33" s="31">
        <v>0</v>
      </c>
      <c r="CM33" s="34">
        <v>0</v>
      </c>
      <c r="CN33" s="35">
        <v>1379.3</v>
      </c>
      <c r="CO33" s="30">
        <f t="shared" si="29"/>
        <v>229.88333333333333</v>
      </c>
      <c r="CP33" s="31">
        <v>265</v>
      </c>
      <c r="CQ33" s="35">
        <f t="shared" si="30"/>
        <v>115.27586456898426</v>
      </c>
      <c r="CR33" s="30">
        <v>0</v>
      </c>
      <c r="CS33" s="30">
        <f t="shared" si="12"/>
        <v>119987.4</v>
      </c>
      <c r="CT33" s="30">
        <f t="shared" si="13"/>
        <v>29199.308333333334</v>
      </c>
      <c r="CU33" s="30">
        <f t="shared" si="14"/>
        <v>29386.127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3">
        <v>0</v>
      </c>
      <c r="DF33" s="30">
        <v>0</v>
      </c>
      <c r="DG33" s="31">
        <v>0</v>
      </c>
      <c r="DH33" s="33">
        <v>0</v>
      </c>
      <c r="DI33" s="30">
        <v>0</v>
      </c>
      <c r="DJ33" s="31">
        <v>0</v>
      </c>
      <c r="DK33" s="33">
        <v>0</v>
      </c>
      <c r="DL33" s="30">
        <v>0</v>
      </c>
      <c r="DM33" s="31">
        <v>0</v>
      </c>
      <c r="DN33" s="33">
        <v>0</v>
      </c>
      <c r="DO33" s="30">
        <f t="shared" si="15"/>
        <v>0</v>
      </c>
      <c r="DP33" s="30">
        <f t="shared" si="16"/>
        <v>0</v>
      </c>
      <c r="DQ33" s="30">
        <f t="shared" si="17"/>
        <v>0</v>
      </c>
    </row>
    <row r="34" spans="1:121" s="37" customFormat="1" ht="19.5" customHeight="1">
      <c r="A34" s="28">
        <v>25</v>
      </c>
      <c r="B34" s="29" t="s">
        <v>73</v>
      </c>
      <c r="C34" s="31">
        <v>3792.615</v>
      </c>
      <c r="D34" s="31">
        <v>3186.2343</v>
      </c>
      <c r="E34" s="30">
        <f t="shared" si="0"/>
        <v>22260.8</v>
      </c>
      <c r="F34" s="30">
        <f t="shared" si="1"/>
        <v>5082.958333333333</v>
      </c>
      <c r="G34" s="30">
        <f t="shared" si="2"/>
        <v>5178.502</v>
      </c>
      <c r="H34" s="30">
        <f t="shared" si="18"/>
        <v>101.8796862063595</v>
      </c>
      <c r="I34" s="30">
        <f t="shared" si="3"/>
        <v>3916.5</v>
      </c>
      <c r="J34" s="30">
        <f t="shared" si="4"/>
        <v>496.8833333333333</v>
      </c>
      <c r="K34" s="30">
        <f t="shared" si="5"/>
        <v>592.402</v>
      </c>
      <c r="L34" s="30">
        <f t="shared" si="19"/>
        <v>119.22356019186262</v>
      </c>
      <c r="M34" s="30">
        <f t="shared" si="6"/>
        <v>1674.7</v>
      </c>
      <c r="N34" s="30">
        <f t="shared" si="7"/>
        <v>300</v>
      </c>
      <c r="O34" s="30">
        <f t="shared" si="20"/>
        <v>368.634</v>
      </c>
      <c r="P34" s="30">
        <f t="shared" si="21"/>
        <v>122.878</v>
      </c>
      <c r="Q34" s="31">
        <v>51</v>
      </c>
      <c r="R34" s="30">
        <f t="shared" si="22"/>
        <v>12.75</v>
      </c>
      <c r="S34" s="31">
        <v>4.175</v>
      </c>
      <c r="T34" s="30">
        <f>+S34/R34*100</f>
        <v>32.745098039215684</v>
      </c>
      <c r="U34" s="31">
        <v>1518</v>
      </c>
      <c r="V34" s="32">
        <v>126.5</v>
      </c>
      <c r="W34" s="31">
        <v>128.863</v>
      </c>
      <c r="X34" s="30">
        <f t="shared" si="23"/>
        <v>101.86798418972332</v>
      </c>
      <c r="Y34" s="31">
        <v>1623.7</v>
      </c>
      <c r="Z34" s="30">
        <v>287.25</v>
      </c>
      <c r="AA34" s="31">
        <v>364.459</v>
      </c>
      <c r="AB34" s="30">
        <f t="shared" si="8"/>
        <v>126.87867711053089</v>
      </c>
      <c r="AC34" s="31">
        <v>120.8</v>
      </c>
      <c r="AD34" s="30">
        <v>20.133333333333333</v>
      </c>
      <c r="AE34" s="31">
        <v>21</v>
      </c>
      <c r="AF34" s="30">
        <f t="shared" si="24"/>
        <v>104.30463576158941</v>
      </c>
      <c r="AG34" s="33">
        <v>0</v>
      </c>
      <c r="AH34" s="33">
        <f t="shared" si="25"/>
        <v>0</v>
      </c>
      <c r="AI34" s="31">
        <v>0</v>
      </c>
      <c r="AJ34" s="30">
        <v>0</v>
      </c>
      <c r="AK34" s="30">
        <v>0</v>
      </c>
      <c r="AL34" s="30">
        <v>0</v>
      </c>
      <c r="AM34" s="30">
        <v>0</v>
      </c>
      <c r="AN34" s="31">
        <v>0</v>
      </c>
      <c r="AO34" s="31">
        <v>0</v>
      </c>
      <c r="AP34" s="31">
        <v>0</v>
      </c>
      <c r="AQ34" s="33">
        <v>18344.3</v>
      </c>
      <c r="AR34" s="33">
        <f t="shared" si="26"/>
        <v>4586.075</v>
      </c>
      <c r="AS34" s="31">
        <v>4586.1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f t="shared" si="9"/>
        <v>603</v>
      </c>
      <c r="BD34" s="30">
        <f t="shared" si="10"/>
        <v>50.25</v>
      </c>
      <c r="BE34" s="30">
        <f t="shared" si="11"/>
        <v>73.905</v>
      </c>
      <c r="BF34" s="30">
        <f t="shared" si="27"/>
        <v>147.07462686567166</v>
      </c>
      <c r="BG34" s="31">
        <v>603</v>
      </c>
      <c r="BH34" s="30">
        <v>50.25</v>
      </c>
      <c r="BI34" s="31">
        <v>73.905</v>
      </c>
      <c r="BJ34" s="4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3">
        <v>0</v>
      </c>
      <c r="BQ34" s="30">
        <f t="shared" si="28"/>
        <v>0</v>
      </c>
      <c r="BR34" s="31">
        <v>0</v>
      </c>
      <c r="BS34" s="30">
        <v>0</v>
      </c>
      <c r="BT34" s="30">
        <v>0</v>
      </c>
      <c r="BU34" s="30">
        <v>0</v>
      </c>
      <c r="BV34" s="33">
        <v>0</v>
      </c>
      <c r="BW34" s="31">
        <v>0</v>
      </c>
      <c r="BX34" s="31">
        <v>0</v>
      </c>
      <c r="BY34" s="30">
        <v>0</v>
      </c>
      <c r="BZ34" s="30">
        <v>0</v>
      </c>
      <c r="CA34" s="31">
        <v>0</v>
      </c>
      <c r="CB34" s="33">
        <v>0</v>
      </c>
      <c r="CC34" s="30">
        <v>0</v>
      </c>
      <c r="CD34" s="31">
        <v>0</v>
      </c>
      <c r="CE34" s="33">
        <v>0</v>
      </c>
      <c r="CF34" s="30">
        <v>0</v>
      </c>
      <c r="CG34" s="31">
        <v>0</v>
      </c>
      <c r="CH34" s="30">
        <v>0</v>
      </c>
      <c r="CI34" s="30">
        <v>0</v>
      </c>
      <c r="CJ34" s="31">
        <v>0</v>
      </c>
      <c r="CK34" s="31">
        <v>0</v>
      </c>
      <c r="CL34" s="31">
        <v>0</v>
      </c>
      <c r="CM34" s="34">
        <v>0</v>
      </c>
      <c r="CN34" s="35">
        <v>0</v>
      </c>
      <c r="CO34" s="30">
        <f t="shared" si="29"/>
        <v>0</v>
      </c>
      <c r="CP34" s="31">
        <v>0</v>
      </c>
      <c r="CQ34" s="35">
        <v>0</v>
      </c>
      <c r="CR34" s="30">
        <v>0</v>
      </c>
      <c r="CS34" s="30">
        <f t="shared" si="12"/>
        <v>22260.8</v>
      </c>
      <c r="CT34" s="30">
        <f t="shared" si="13"/>
        <v>5082.958333333333</v>
      </c>
      <c r="CU34" s="30">
        <f t="shared" si="14"/>
        <v>5178.502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</v>
      </c>
      <c r="DD34" s="30">
        <v>0</v>
      </c>
      <c r="DE34" s="33">
        <v>0</v>
      </c>
      <c r="DF34" s="30">
        <v>0</v>
      </c>
      <c r="DG34" s="31">
        <v>0</v>
      </c>
      <c r="DH34" s="33">
        <v>0</v>
      </c>
      <c r="DI34" s="30">
        <v>0</v>
      </c>
      <c r="DJ34" s="31">
        <v>0</v>
      </c>
      <c r="DK34" s="33">
        <v>0</v>
      </c>
      <c r="DL34" s="30">
        <v>0</v>
      </c>
      <c r="DM34" s="31">
        <v>0</v>
      </c>
      <c r="DN34" s="33">
        <v>0</v>
      </c>
      <c r="DO34" s="30">
        <f t="shared" si="15"/>
        <v>0</v>
      </c>
      <c r="DP34" s="30">
        <f t="shared" si="16"/>
        <v>0</v>
      </c>
      <c r="DQ34" s="30">
        <f t="shared" si="17"/>
        <v>0</v>
      </c>
    </row>
    <row r="35" spans="1:121" s="37" customFormat="1" ht="19.5" customHeight="1">
      <c r="A35" s="28">
        <v>26</v>
      </c>
      <c r="B35" s="29" t="s">
        <v>74</v>
      </c>
      <c r="C35" s="31">
        <v>155.792</v>
      </c>
      <c r="D35" s="31">
        <v>276.562</v>
      </c>
      <c r="E35" s="30">
        <f t="shared" si="0"/>
        <v>19230.7</v>
      </c>
      <c r="F35" s="30">
        <f t="shared" si="1"/>
        <v>4807.675</v>
      </c>
      <c r="G35" s="30">
        <f t="shared" si="2"/>
        <v>5258.762</v>
      </c>
      <c r="H35" s="30">
        <f t="shared" si="18"/>
        <v>109.38264337751616</v>
      </c>
      <c r="I35" s="30">
        <f t="shared" si="3"/>
        <v>2900</v>
      </c>
      <c r="J35" s="30">
        <f t="shared" si="4"/>
        <v>725</v>
      </c>
      <c r="K35" s="30">
        <f t="shared" si="5"/>
        <v>1176.062</v>
      </c>
      <c r="L35" s="30">
        <f t="shared" si="19"/>
        <v>162.21544827586206</v>
      </c>
      <c r="M35" s="30">
        <f t="shared" si="6"/>
        <v>1650</v>
      </c>
      <c r="N35" s="30">
        <f t="shared" si="7"/>
        <v>412.5</v>
      </c>
      <c r="O35" s="30">
        <f t="shared" si="20"/>
        <v>841.05</v>
      </c>
      <c r="P35" s="30">
        <f t="shared" si="21"/>
        <v>203.89090909090908</v>
      </c>
      <c r="Q35" s="31">
        <v>0</v>
      </c>
      <c r="R35" s="30">
        <f t="shared" si="22"/>
        <v>0</v>
      </c>
      <c r="S35" s="31">
        <v>0.05</v>
      </c>
      <c r="T35" s="30">
        <v>0</v>
      </c>
      <c r="U35" s="31">
        <v>850</v>
      </c>
      <c r="V35" s="32">
        <v>212.5</v>
      </c>
      <c r="W35" s="31">
        <v>335</v>
      </c>
      <c r="X35" s="30">
        <f t="shared" si="23"/>
        <v>157.64705882352942</v>
      </c>
      <c r="Y35" s="31">
        <v>1650</v>
      </c>
      <c r="Z35" s="30">
        <v>412.5</v>
      </c>
      <c r="AA35" s="31">
        <v>841</v>
      </c>
      <c r="AB35" s="30">
        <f t="shared" si="8"/>
        <v>203.87878787878785</v>
      </c>
      <c r="AC35" s="31">
        <v>50</v>
      </c>
      <c r="AD35" s="30">
        <v>12.5</v>
      </c>
      <c r="AE35" s="31">
        <v>0</v>
      </c>
      <c r="AF35" s="30">
        <f t="shared" si="24"/>
        <v>0</v>
      </c>
      <c r="AG35" s="33">
        <v>0</v>
      </c>
      <c r="AH35" s="33">
        <f t="shared" si="25"/>
        <v>0</v>
      </c>
      <c r="AI35" s="31">
        <v>0</v>
      </c>
      <c r="AJ35" s="30">
        <v>0</v>
      </c>
      <c r="AK35" s="30">
        <v>0</v>
      </c>
      <c r="AL35" s="30">
        <v>0</v>
      </c>
      <c r="AM35" s="30">
        <v>0</v>
      </c>
      <c r="AN35" s="31">
        <v>0</v>
      </c>
      <c r="AO35" s="31">
        <v>0</v>
      </c>
      <c r="AP35" s="31">
        <v>0</v>
      </c>
      <c r="AQ35" s="33">
        <v>16330.7</v>
      </c>
      <c r="AR35" s="33">
        <f t="shared" si="26"/>
        <v>4082.675</v>
      </c>
      <c r="AS35" s="31">
        <v>4082.7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f t="shared" si="9"/>
        <v>350</v>
      </c>
      <c r="BD35" s="30">
        <f>BH35+BK35+BN35+BQ35</f>
        <v>87.5</v>
      </c>
      <c r="BE35" s="30">
        <f t="shared" si="11"/>
        <v>0.012</v>
      </c>
      <c r="BF35" s="30">
        <f t="shared" si="27"/>
        <v>0.013714285714285714</v>
      </c>
      <c r="BG35" s="31">
        <v>350</v>
      </c>
      <c r="BH35" s="30">
        <v>87.5</v>
      </c>
      <c r="BI35" s="31">
        <v>0.012</v>
      </c>
      <c r="BJ35" s="4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3">
        <v>0</v>
      </c>
      <c r="BQ35" s="30">
        <f t="shared" si="28"/>
        <v>0</v>
      </c>
      <c r="BR35" s="31">
        <v>0</v>
      </c>
      <c r="BS35" s="30">
        <v>0</v>
      </c>
      <c r="BT35" s="30">
        <v>0</v>
      </c>
      <c r="BU35" s="30">
        <v>0</v>
      </c>
      <c r="BV35" s="33">
        <v>0</v>
      </c>
      <c r="BW35" s="31">
        <v>0</v>
      </c>
      <c r="BX35" s="31">
        <v>0</v>
      </c>
      <c r="BY35" s="30">
        <v>0</v>
      </c>
      <c r="BZ35" s="30">
        <v>0</v>
      </c>
      <c r="CA35" s="31">
        <v>0</v>
      </c>
      <c r="CB35" s="33">
        <v>0</v>
      </c>
      <c r="CC35" s="30">
        <v>0</v>
      </c>
      <c r="CD35" s="31">
        <v>0</v>
      </c>
      <c r="CE35" s="33">
        <v>0</v>
      </c>
      <c r="CF35" s="30">
        <v>0</v>
      </c>
      <c r="CG35" s="31">
        <v>0</v>
      </c>
      <c r="CH35" s="30">
        <v>0</v>
      </c>
      <c r="CI35" s="30">
        <v>0</v>
      </c>
      <c r="CJ35" s="31">
        <v>0</v>
      </c>
      <c r="CK35" s="31">
        <v>0</v>
      </c>
      <c r="CL35" s="31">
        <v>0</v>
      </c>
      <c r="CM35" s="34">
        <v>0</v>
      </c>
      <c r="CN35" s="35">
        <v>0</v>
      </c>
      <c r="CO35" s="30">
        <f t="shared" si="29"/>
        <v>0</v>
      </c>
      <c r="CP35" s="31">
        <v>0</v>
      </c>
      <c r="CQ35" s="35">
        <v>0</v>
      </c>
      <c r="CR35" s="30">
        <v>0</v>
      </c>
      <c r="CS35" s="30">
        <f t="shared" si="12"/>
        <v>19230.7</v>
      </c>
      <c r="CT35" s="30">
        <f t="shared" si="13"/>
        <v>4807.675</v>
      </c>
      <c r="CU35" s="30">
        <f t="shared" si="14"/>
        <v>5258.762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3">
        <v>0</v>
      </c>
      <c r="DF35" s="30">
        <v>0</v>
      </c>
      <c r="DG35" s="31">
        <v>0</v>
      </c>
      <c r="DH35" s="33">
        <v>0</v>
      </c>
      <c r="DI35" s="30">
        <v>0</v>
      </c>
      <c r="DJ35" s="31">
        <v>0</v>
      </c>
      <c r="DK35" s="33">
        <v>0</v>
      </c>
      <c r="DL35" s="30">
        <v>0</v>
      </c>
      <c r="DM35" s="31">
        <v>0</v>
      </c>
      <c r="DN35" s="33">
        <v>0</v>
      </c>
      <c r="DO35" s="30">
        <f t="shared" si="15"/>
        <v>0</v>
      </c>
      <c r="DP35" s="30">
        <f t="shared" si="16"/>
        <v>0</v>
      </c>
      <c r="DQ35" s="30">
        <f t="shared" si="17"/>
        <v>0</v>
      </c>
    </row>
    <row r="36" spans="1:121" s="37" customFormat="1" ht="19.5" customHeight="1">
      <c r="A36" s="28">
        <v>27</v>
      </c>
      <c r="B36" s="38" t="s">
        <v>75</v>
      </c>
      <c r="C36" s="31">
        <v>928.5427</v>
      </c>
      <c r="D36" s="31">
        <v>8499.2116</v>
      </c>
      <c r="E36" s="30">
        <f t="shared" si="0"/>
        <v>205352.1</v>
      </c>
      <c r="F36" s="30">
        <f t="shared" si="1"/>
        <v>42345.845</v>
      </c>
      <c r="G36" s="30">
        <f t="shared" si="2"/>
        <v>42224.182499999995</v>
      </c>
      <c r="H36" s="30">
        <f t="shared" si="18"/>
        <v>99.71269318158605</v>
      </c>
      <c r="I36" s="30">
        <f t="shared" si="3"/>
        <v>69266.8</v>
      </c>
      <c r="J36" s="30">
        <f t="shared" si="4"/>
        <v>9660.85</v>
      </c>
      <c r="K36" s="30">
        <f t="shared" si="5"/>
        <v>9539.1625</v>
      </c>
      <c r="L36" s="30">
        <f t="shared" si="19"/>
        <v>98.74040586490837</v>
      </c>
      <c r="M36" s="30">
        <f t="shared" si="6"/>
        <v>29500</v>
      </c>
      <c r="N36" s="30">
        <f t="shared" si="7"/>
        <v>5000</v>
      </c>
      <c r="O36" s="30">
        <f t="shared" si="20"/>
        <v>6309.295</v>
      </c>
      <c r="P36" s="30">
        <f t="shared" si="21"/>
        <v>126.1859</v>
      </c>
      <c r="Q36" s="31">
        <v>2500</v>
      </c>
      <c r="R36" s="30">
        <f t="shared" si="22"/>
        <v>625</v>
      </c>
      <c r="S36" s="31">
        <v>667.794</v>
      </c>
      <c r="T36" s="30">
        <f>+S36/R36*100</f>
        <v>106.84704</v>
      </c>
      <c r="U36" s="31">
        <v>5500</v>
      </c>
      <c r="V36" s="32">
        <v>833.3333333333334</v>
      </c>
      <c r="W36" s="31">
        <v>464.6555</v>
      </c>
      <c r="X36" s="30">
        <f t="shared" si="23"/>
        <v>55.758660000000006</v>
      </c>
      <c r="Y36" s="31">
        <v>27000</v>
      </c>
      <c r="Z36" s="30">
        <v>4375</v>
      </c>
      <c r="AA36" s="31">
        <v>5641.501</v>
      </c>
      <c r="AB36" s="30">
        <f t="shared" si="8"/>
        <v>128.94859428571428</v>
      </c>
      <c r="AC36" s="31">
        <v>5225</v>
      </c>
      <c r="AD36" s="30">
        <v>984.25</v>
      </c>
      <c r="AE36" s="31">
        <v>720.028</v>
      </c>
      <c r="AF36" s="30">
        <f t="shared" si="24"/>
        <v>73.15499110998222</v>
      </c>
      <c r="AG36" s="33">
        <v>4400</v>
      </c>
      <c r="AH36" s="33">
        <f>+AG36/12*3</f>
        <v>1100</v>
      </c>
      <c r="AI36" s="31">
        <v>298.5</v>
      </c>
      <c r="AJ36" s="30">
        <f>+AI36/AH36*100</f>
        <v>27.136363636363637</v>
      </c>
      <c r="AK36" s="30">
        <v>0</v>
      </c>
      <c r="AL36" s="30">
        <v>0</v>
      </c>
      <c r="AM36" s="30">
        <v>0</v>
      </c>
      <c r="AN36" s="31">
        <v>0</v>
      </c>
      <c r="AO36" s="31">
        <v>0</v>
      </c>
      <c r="AP36" s="31">
        <v>0</v>
      </c>
      <c r="AQ36" s="33">
        <v>126454.3</v>
      </c>
      <c r="AR36" s="33">
        <f t="shared" si="26"/>
        <v>31613.575</v>
      </c>
      <c r="AS36" s="31">
        <v>31613.6</v>
      </c>
      <c r="AT36" s="30">
        <v>4267.8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f t="shared" si="9"/>
        <v>4500</v>
      </c>
      <c r="BD36" s="30">
        <f t="shared" si="10"/>
        <v>500</v>
      </c>
      <c r="BE36" s="30">
        <f t="shared" si="11"/>
        <v>522.0999999999999</v>
      </c>
      <c r="BF36" s="30">
        <f t="shared" si="27"/>
        <v>104.41999999999997</v>
      </c>
      <c r="BG36" s="31">
        <v>3000</v>
      </c>
      <c r="BH36" s="30">
        <v>250</v>
      </c>
      <c r="BI36" s="31">
        <v>311.691</v>
      </c>
      <c r="BJ36" s="4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3">
        <v>1500</v>
      </c>
      <c r="BQ36" s="30">
        <f t="shared" si="28"/>
        <v>250</v>
      </c>
      <c r="BR36" s="31">
        <v>210.409</v>
      </c>
      <c r="BS36" s="30">
        <v>0</v>
      </c>
      <c r="BT36" s="30">
        <v>0</v>
      </c>
      <c r="BU36" s="30">
        <v>0</v>
      </c>
      <c r="BV36" s="33">
        <v>5363.2</v>
      </c>
      <c r="BW36" s="31">
        <v>1071.42</v>
      </c>
      <c r="BX36" s="31">
        <v>1071.42</v>
      </c>
      <c r="BY36" s="30">
        <v>0</v>
      </c>
      <c r="BZ36" s="30">
        <v>0</v>
      </c>
      <c r="CA36" s="31">
        <v>0</v>
      </c>
      <c r="CB36" s="33">
        <v>19882.2</v>
      </c>
      <c r="CC36" s="30">
        <v>1200</v>
      </c>
      <c r="CD36" s="31">
        <v>1144.584</v>
      </c>
      <c r="CE36" s="33">
        <v>0</v>
      </c>
      <c r="CF36" s="30">
        <v>0</v>
      </c>
      <c r="CG36" s="31">
        <v>0</v>
      </c>
      <c r="CH36" s="30">
        <v>0</v>
      </c>
      <c r="CI36" s="30">
        <v>0</v>
      </c>
      <c r="CJ36" s="31">
        <v>0</v>
      </c>
      <c r="CK36" s="31">
        <v>0</v>
      </c>
      <c r="CL36" s="31">
        <v>0</v>
      </c>
      <c r="CM36" s="34">
        <v>0</v>
      </c>
      <c r="CN36" s="35">
        <v>259.6</v>
      </c>
      <c r="CO36" s="30">
        <f t="shared" si="29"/>
        <v>43.26666666666667</v>
      </c>
      <c r="CP36" s="31">
        <v>80</v>
      </c>
      <c r="CQ36" s="35">
        <f t="shared" si="30"/>
        <v>184.89984591679504</v>
      </c>
      <c r="CR36" s="30">
        <v>0</v>
      </c>
      <c r="CS36" s="30">
        <f t="shared" si="12"/>
        <v>205352.1</v>
      </c>
      <c r="CT36" s="30">
        <f t="shared" si="13"/>
        <v>42345.845</v>
      </c>
      <c r="CU36" s="30">
        <f t="shared" si="14"/>
        <v>42224.182499999995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3">
        <v>0</v>
      </c>
      <c r="DF36" s="30">
        <v>0</v>
      </c>
      <c r="DG36" s="31">
        <v>0</v>
      </c>
      <c r="DH36" s="33">
        <v>0</v>
      </c>
      <c r="DI36" s="30">
        <v>0</v>
      </c>
      <c r="DJ36" s="31">
        <v>0</v>
      </c>
      <c r="DK36" s="33">
        <v>0</v>
      </c>
      <c r="DL36" s="30">
        <v>0</v>
      </c>
      <c r="DM36" s="31">
        <v>0</v>
      </c>
      <c r="DN36" s="33">
        <v>0</v>
      </c>
      <c r="DO36" s="30">
        <f t="shared" si="15"/>
        <v>0</v>
      </c>
      <c r="DP36" s="30">
        <f t="shared" si="16"/>
        <v>0</v>
      </c>
      <c r="DQ36" s="30">
        <f t="shared" si="17"/>
        <v>0</v>
      </c>
    </row>
    <row r="37" spans="1:121" s="37" customFormat="1" ht="19.5" customHeight="1">
      <c r="A37" s="28">
        <v>28</v>
      </c>
      <c r="B37" s="38" t="s">
        <v>76</v>
      </c>
      <c r="C37" s="31">
        <v>90553.7454</v>
      </c>
      <c r="D37" s="31">
        <v>68920.3385</v>
      </c>
      <c r="E37" s="30">
        <f t="shared" si="0"/>
        <v>238813.7</v>
      </c>
      <c r="F37" s="30">
        <f t="shared" si="1"/>
        <v>58211.89166666667</v>
      </c>
      <c r="G37" s="30">
        <f t="shared" si="2"/>
        <v>59653.31999999999</v>
      </c>
      <c r="H37" s="30">
        <f t="shared" si="18"/>
        <v>102.4761750426996</v>
      </c>
      <c r="I37" s="30">
        <f t="shared" si="3"/>
        <v>155585</v>
      </c>
      <c r="J37" s="30">
        <f t="shared" si="4"/>
        <v>37404.71666666667</v>
      </c>
      <c r="K37" s="30">
        <f t="shared" si="5"/>
        <v>38846.119999999995</v>
      </c>
      <c r="L37" s="30">
        <f t="shared" si="19"/>
        <v>103.85353362298781</v>
      </c>
      <c r="M37" s="30">
        <f t="shared" si="6"/>
        <v>7895</v>
      </c>
      <c r="N37" s="30">
        <f t="shared" si="7"/>
        <v>1973.75</v>
      </c>
      <c r="O37" s="30">
        <f t="shared" si="20"/>
        <v>2346.35</v>
      </c>
      <c r="P37" s="30">
        <f t="shared" si="21"/>
        <v>118.8777707409753</v>
      </c>
      <c r="Q37" s="31">
        <v>326</v>
      </c>
      <c r="R37" s="30">
        <f t="shared" si="22"/>
        <v>81.5</v>
      </c>
      <c r="S37" s="31">
        <v>281.06</v>
      </c>
      <c r="T37" s="30">
        <f>+S37/R37*100</f>
        <v>344.8588957055215</v>
      </c>
      <c r="U37" s="31">
        <v>9800</v>
      </c>
      <c r="V37" s="32">
        <v>1546.6666666666667</v>
      </c>
      <c r="W37" s="31">
        <v>1719.766</v>
      </c>
      <c r="X37" s="30">
        <f t="shared" si="23"/>
        <v>111.19176724137931</v>
      </c>
      <c r="Y37" s="31">
        <v>7569</v>
      </c>
      <c r="Z37" s="30">
        <v>1892.25</v>
      </c>
      <c r="AA37" s="31">
        <v>2065.29</v>
      </c>
      <c r="AB37" s="30">
        <f t="shared" si="8"/>
        <v>109.14466904478795</v>
      </c>
      <c r="AC37" s="31">
        <v>650</v>
      </c>
      <c r="AD37" s="30">
        <v>113.5</v>
      </c>
      <c r="AE37" s="31">
        <v>61.556</v>
      </c>
      <c r="AF37" s="30">
        <f t="shared" si="24"/>
        <v>54.23436123348018</v>
      </c>
      <c r="AG37" s="33">
        <v>0</v>
      </c>
      <c r="AH37" s="33">
        <f t="shared" si="25"/>
        <v>0</v>
      </c>
      <c r="AI37" s="31">
        <v>0</v>
      </c>
      <c r="AJ37" s="30">
        <v>0</v>
      </c>
      <c r="AK37" s="30">
        <v>0</v>
      </c>
      <c r="AL37" s="30">
        <v>0</v>
      </c>
      <c r="AM37" s="30">
        <v>0</v>
      </c>
      <c r="AN37" s="31">
        <v>0</v>
      </c>
      <c r="AO37" s="31">
        <v>0</v>
      </c>
      <c r="AP37" s="31">
        <v>0</v>
      </c>
      <c r="AQ37" s="33">
        <v>83228.7</v>
      </c>
      <c r="AR37" s="33">
        <f t="shared" si="26"/>
        <v>20807.175</v>
      </c>
      <c r="AS37" s="31">
        <v>20807.2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f t="shared" si="9"/>
        <v>136700</v>
      </c>
      <c r="BD37" s="30">
        <f t="shared" si="10"/>
        <v>33770.8</v>
      </c>
      <c r="BE37" s="30">
        <f t="shared" si="11"/>
        <v>34718.448</v>
      </c>
      <c r="BF37" s="30">
        <f t="shared" si="27"/>
        <v>102.80611652670353</v>
      </c>
      <c r="BG37" s="31">
        <v>136700</v>
      </c>
      <c r="BH37" s="30">
        <v>33770.8</v>
      </c>
      <c r="BI37" s="31">
        <v>34718.448</v>
      </c>
      <c r="BJ37" s="4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3">
        <v>0</v>
      </c>
      <c r="BQ37" s="30">
        <f t="shared" si="28"/>
        <v>0</v>
      </c>
      <c r="BR37" s="31">
        <v>0</v>
      </c>
      <c r="BS37" s="30">
        <v>0</v>
      </c>
      <c r="BT37" s="30">
        <v>0</v>
      </c>
      <c r="BU37" s="30">
        <v>0</v>
      </c>
      <c r="BV37" s="33">
        <v>0</v>
      </c>
      <c r="BW37" s="31">
        <v>0</v>
      </c>
      <c r="BX37" s="31">
        <v>0</v>
      </c>
      <c r="BY37" s="30">
        <v>0</v>
      </c>
      <c r="BZ37" s="30">
        <v>0</v>
      </c>
      <c r="CA37" s="31">
        <v>0</v>
      </c>
      <c r="CB37" s="33">
        <v>540</v>
      </c>
      <c r="CC37" s="30">
        <v>0</v>
      </c>
      <c r="CD37" s="31">
        <v>0</v>
      </c>
      <c r="CE37" s="33">
        <v>0</v>
      </c>
      <c r="CF37" s="30">
        <v>0</v>
      </c>
      <c r="CG37" s="31">
        <v>0</v>
      </c>
      <c r="CH37" s="30">
        <v>0</v>
      </c>
      <c r="CI37" s="30">
        <v>0</v>
      </c>
      <c r="CJ37" s="31">
        <v>0</v>
      </c>
      <c r="CK37" s="31">
        <v>0</v>
      </c>
      <c r="CL37" s="31">
        <v>0</v>
      </c>
      <c r="CM37" s="34">
        <v>0</v>
      </c>
      <c r="CN37" s="35">
        <v>0</v>
      </c>
      <c r="CO37" s="30">
        <f t="shared" si="29"/>
        <v>0</v>
      </c>
      <c r="CP37" s="31">
        <v>0</v>
      </c>
      <c r="CQ37" s="35" t="e">
        <f t="shared" si="30"/>
        <v>#DIV/0!</v>
      </c>
      <c r="CR37" s="30">
        <v>0</v>
      </c>
      <c r="CS37" s="30">
        <f t="shared" si="12"/>
        <v>238813.7</v>
      </c>
      <c r="CT37" s="30">
        <f t="shared" si="13"/>
        <v>58211.89166666667</v>
      </c>
      <c r="CU37" s="30">
        <f t="shared" si="14"/>
        <v>59653.31999999999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3">
        <v>0</v>
      </c>
      <c r="DF37" s="30">
        <v>0</v>
      </c>
      <c r="DG37" s="31">
        <v>0</v>
      </c>
      <c r="DH37" s="33">
        <v>0</v>
      </c>
      <c r="DI37" s="30">
        <v>0</v>
      </c>
      <c r="DJ37" s="31">
        <v>0</v>
      </c>
      <c r="DK37" s="33">
        <v>0</v>
      </c>
      <c r="DL37" s="30">
        <v>0</v>
      </c>
      <c r="DM37" s="31">
        <v>0</v>
      </c>
      <c r="DN37" s="33">
        <v>0</v>
      </c>
      <c r="DO37" s="30">
        <f t="shared" si="15"/>
        <v>0</v>
      </c>
      <c r="DP37" s="30">
        <f t="shared" si="16"/>
        <v>0</v>
      </c>
      <c r="DQ37" s="30">
        <f t="shared" si="17"/>
        <v>0</v>
      </c>
    </row>
    <row r="38" spans="1:121" s="37" customFormat="1" ht="19.5" customHeight="1">
      <c r="A38" s="28">
        <v>29</v>
      </c>
      <c r="B38" s="38" t="s">
        <v>77</v>
      </c>
      <c r="C38" s="31">
        <v>267477.4629</v>
      </c>
      <c r="D38" s="31">
        <v>286.0763</v>
      </c>
      <c r="E38" s="30">
        <f t="shared" si="0"/>
        <v>388655.76079999993</v>
      </c>
      <c r="F38" s="30">
        <f t="shared" si="1"/>
        <v>83669.7134666667</v>
      </c>
      <c r="G38" s="30">
        <f t="shared" si="2"/>
        <v>87179.874</v>
      </c>
      <c r="H38" s="30">
        <f t="shared" si="18"/>
        <v>104.19525822175993</v>
      </c>
      <c r="I38" s="30">
        <f t="shared" si="3"/>
        <v>269618.6608</v>
      </c>
      <c r="J38" s="30">
        <f t="shared" si="4"/>
        <v>56032.49346666666</v>
      </c>
      <c r="K38" s="30">
        <f t="shared" si="5"/>
        <v>59542.653999999995</v>
      </c>
      <c r="L38" s="30">
        <f t="shared" si="19"/>
        <v>106.2645088879036</v>
      </c>
      <c r="M38" s="30">
        <f t="shared" si="6"/>
        <v>48470</v>
      </c>
      <c r="N38" s="30">
        <f t="shared" si="7"/>
        <v>9000</v>
      </c>
      <c r="O38" s="30">
        <f t="shared" si="20"/>
        <v>9712.981</v>
      </c>
      <c r="P38" s="30">
        <f t="shared" si="21"/>
        <v>107.9220111111111</v>
      </c>
      <c r="Q38" s="31">
        <v>18254</v>
      </c>
      <c r="R38" s="30">
        <f t="shared" si="22"/>
        <v>4563.5</v>
      </c>
      <c r="S38" s="31">
        <v>5119.424</v>
      </c>
      <c r="T38" s="30">
        <f>+S38/R38*100</f>
        <v>112.18196559658158</v>
      </c>
      <c r="U38" s="31">
        <v>15864</v>
      </c>
      <c r="V38" s="32">
        <v>3966.05</v>
      </c>
      <c r="W38" s="31">
        <v>4846.7542</v>
      </c>
      <c r="X38" s="30">
        <f t="shared" si="23"/>
        <v>122.2060790963301</v>
      </c>
      <c r="Y38" s="31">
        <v>30216</v>
      </c>
      <c r="Z38" s="30">
        <v>4436.5</v>
      </c>
      <c r="AA38" s="31">
        <v>4593.557</v>
      </c>
      <c r="AB38" s="30">
        <f t="shared" si="8"/>
        <v>103.54011044742477</v>
      </c>
      <c r="AC38" s="31">
        <v>7979.5</v>
      </c>
      <c r="AD38" s="30">
        <v>1340</v>
      </c>
      <c r="AE38" s="31">
        <v>1447.91</v>
      </c>
      <c r="AF38" s="30">
        <f t="shared" si="24"/>
        <v>108.05298507462686</v>
      </c>
      <c r="AG38" s="33">
        <v>500</v>
      </c>
      <c r="AH38" s="33">
        <f>+AG38/12*3</f>
        <v>125</v>
      </c>
      <c r="AI38" s="31">
        <v>69</v>
      </c>
      <c r="AJ38" s="30">
        <f>+AI38/AH38*100</f>
        <v>55.2</v>
      </c>
      <c r="AK38" s="30">
        <v>0</v>
      </c>
      <c r="AL38" s="30">
        <v>0</v>
      </c>
      <c r="AM38" s="30">
        <v>0</v>
      </c>
      <c r="AN38" s="31">
        <v>0</v>
      </c>
      <c r="AO38" s="31">
        <v>0</v>
      </c>
      <c r="AP38" s="31">
        <v>0</v>
      </c>
      <c r="AQ38" s="33">
        <v>98848.8</v>
      </c>
      <c r="AR38" s="33">
        <f t="shared" si="26"/>
        <v>24712.199999999997</v>
      </c>
      <c r="AS38" s="31">
        <v>24712.2</v>
      </c>
      <c r="AT38" s="30">
        <v>5601.4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f t="shared" si="9"/>
        <v>152242</v>
      </c>
      <c r="BD38" s="30">
        <f t="shared" si="10"/>
        <v>38060.5</v>
      </c>
      <c r="BE38" s="30">
        <f t="shared" si="11"/>
        <v>42230.378800000006</v>
      </c>
      <c r="BF38" s="30">
        <f t="shared" si="27"/>
        <v>110.95592228163058</v>
      </c>
      <c r="BG38" s="31">
        <v>146817</v>
      </c>
      <c r="BH38" s="30">
        <f>38060.5-BQ38</f>
        <v>37156.333333333336</v>
      </c>
      <c r="BI38" s="31">
        <v>20902.2328</v>
      </c>
      <c r="BJ38" s="40">
        <v>0</v>
      </c>
      <c r="BK38" s="30">
        <v>0</v>
      </c>
      <c r="BL38" s="30">
        <v>114.25</v>
      </c>
      <c r="BM38" s="30">
        <v>0</v>
      </c>
      <c r="BN38" s="30">
        <v>0</v>
      </c>
      <c r="BO38" s="30">
        <v>0</v>
      </c>
      <c r="BP38" s="33">
        <v>5425</v>
      </c>
      <c r="BQ38" s="30">
        <f>+BP38/12*2</f>
        <v>904.1666666666666</v>
      </c>
      <c r="BR38" s="31">
        <v>21213.896</v>
      </c>
      <c r="BS38" s="30">
        <v>0</v>
      </c>
      <c r="BT38" s="30">
        <v>0</v>
      </c>
      <c r="BU38" s="30">
        <v>0</v>
      </c>
      <c r="BV38" s="33">
        <v>14586.9</v>
      </c>
      <c r="BW38" s="31">
        <v>2925.02</v>
      </c>
      <c r="BX38" s="31">
        <v>2925.02</v>
      </c>
      <c r="BY38" s="30">
        <v>0</v>
      </c>
      <c r="BZ38" s="30">
        <v>0</v>
      </c>
      <c r="CA38" s="31">
        <v>0</v>
      </c>
      <c r="CB38" s="33">
        <f>746.1+24487</f>
        <v>25233.1</v>
      </c>
      <c r="CC38" s="30">
        <v>337.6</v>
      </c>
      <c r="CD38" s="31">
        <v>337.6</v>
      </c>
      <c r="CE38" s="33">
        <v>110</v>
      </c>
      <c r="CF38" s="30">
        <v>0</v>
      </c>
      <c r="CG38" s="31">
        <v>0</v>
      </c>
      <c r="CH38" s="30">
        <v>0</v>
      </c>
      <c r="CI38" s="30">
        <v>0</v>
      </c>
      <c r="CJ38" s="31">
        <v>0</v>
      </c>
      <c r="CK38" s="31">
        <v>0</v>
      </c>
      <c r="CL38" s="31">
        <v>0</v>
      </c>
      <c r="CM38" s="34">
        <v>0</v>
      </c>
      <c r="CN38" s="35">
        <v>19220.0608</v>
      </c>
      <c r="CO38" s="30">
        <f t="shared" si="29"/>
        <v>3203.3434666666667</v>
      </c>
      <c r="CP38" s="31">
        <v>898.03</v>
      </c>
      <c r="CQ38" s="35">
        <f t="shared" si="30"/>
        <v>28.034146489276452</v>
      </c>
      <c r="CR38" s="30">
        <v>0</v>
      </c>
      <c r="CS38" s="30">
        <f t="shared" si="12"/>
        <v>388655.76079999993</v>
      </c>
      <c r="CT38" s="30">
        <f t="shared" si="13"/>
        <v>83669.7134666667</v>
      </c>
      <c r="CU38" s="30">
        <f t="shared" si="14"/>
        <v>87179.874</v>
      </c>
      <c r="CV38" s="30">
        <v>0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0">
        <v>0</v>
      </c>
      <c r="DC38" s="30">
        <v>0</v>
      </c>
      <c r="DD38" s="30">
        <v>0</v>
      </c>
      <c r="DE38" s="33">
        <v>0</v>
      </c>
      <c r="DF38" s="30">
        <v>0</v>
      </c>
      <c r="DG38" s="31">
        <v>0</v>
      </c>
      <c r="DH38" s="33">
        <v>0</v>
      </c>
      <c r="DI38" s="30">
        <v>0</v>
      </c>
      <c r="DJ38" s="31">
        <v>0</v>
      </c>
      <c r="DK38" s="33">
        <v>0</v>
      </c>
      <c r="DL38" s="30">
        <v>0</v>
      </c>
      <c r="DM38" s="31">
        <v>0</v>
      </c>
      <c r="DN38" s="33">
        <v>0</v>
      </c>
      <c r="DO38" s="30">
        <f t="shared" si="15"/>
        <v>0</v>
      </c>
      <c r="DP38" s="30">
        <f t="shared" si="16"/>
        <v>0</v>
      </c>
      <c r="DQ38" s="30">
        <f t="shared" si="17"/>
        <v>0</v>
      </c>
    </row>
    <row r="39" spans="1:121" s="22" customFormat="1" ht="19.5" customHeight="1">
      <c r="A39" s="20"/>
      <c r="B39" s="21" t="s">
        <v>78</v>
      </c>
      <c r="C39" s="19">
        <f>SUM(C10:C38)</f>
        <v>414780.7334</v>
      </c>
      <c r="D39" s="19">
        <f>SUM(D10:D38)</f>
        <v>168476.0507</v>
      </c>
      <c r="E39" s="19">
        <f>SUM(E10:E38)</f>
        <v>1738813.3608</v>
      </c>
      <c r="F39" s="19">
        <f>SUM(F10:F38)</f>
        <v>395504.3834666667</v>
      </c>
      <c r="G39" s="19">
        <f>SUM(G10:G38)</f>
        <v>403341.697</v>
      </c>
      <c r="H39" s="19">
        <f t="shared" si="18"/>
        <v>101.98159966386157</v>
      </c>
      <c r="I39" s="19">
        <f>SUM(I10:I38)</f>
        <v>708846.0608</v>
      </c>
      <c r="J39" s="19">
        <f>SUM(J10:J38)</f>
        <v>142806.69346666665</v>
      </c>
      <c r="K39" s="19">
        <f>SUM(K10:K38)</f>
        <v>149643.85699999996</v>
      </c>
      <c r="L39" s="19">
        <f t="shared" si="19"/>
        <v>104.7877052310081</v>
      </c>
      <c r="M39" s="19">
        <f>SUM(M10:M38)</f>
        <v>179696.4</v>
      </c>
      <c r="N39" s="19">
        <f>SUM(N10:N38)</f>
        <v>35803.46666666667</v>
      </c>
      <c r="O39" s="19">
        <f>SUM(O10:O38)</f>
        <v>41153.9154</v>
      </c>
      <c r="P39" s="19">
        <f t="shared" si="21"/>
        <v>114.94394043779745</v>
      </c>
      <c r="Q39" s="19">
        <f>SUM(Q10:Q38)</f>
        <v>29463.7</v>
      </c>
      <c r="R39" s="19">
        <f>SUM(R10:R38)</f>
        <v>7365.925</v>
      </c>
      <c r="S39" s="19">
        <f>SUM(S10:S38)</f>
        <v>8962.706400000001</v>
      </c>
      <c r="T39" s="19">
        <f>+S39/R39*100</f>
        <v>121.67794811921111</v>
      </c>
      <c r="U39" s="19">
        <f>SUM(U10:U38)</f>
        <v>71333.79999999999</v>
      </c>
      <c r="V39" s="19">
        <f>SUM(V10:V38)</f>
        <v>12711.7</v>
      </c>
      <c r="W39" s="19">
        <f>SUM(W10:W38)</f>
        <v>13438.106200000002</v>
      </c>
      <c r="X39" s="19">
        <f t="shared" si="23"/>
        <v>105.71446934713691</v>
      </c>
      <c r="Y39" s="19">
        <f>SUM(Y10:Y38)</f>
        <v>150232.7</v>
      </c>
      <c r="Z39" s="19">
        <f>SUM(Z10:Z38)</f>
        <v>28437.541666666668</v>
      </c>
      <c r="AA39" s="19">
        <f>SUM(AA10:AA38)</f>
        <v>32191.209000000003</v>
      </c>
      <c r="AB39" s="23">
        <f t="shared" si="8"/>
        <v>113.19968996382424</v>
      </c>
      <c r="AC39" s="18">
        <f>SUM(AC10:AC38)</f>
        <v>22729</v>
      </c>
      <c r="AD39" s="19">
        <f>SUM(AD10:AD38)</f>
        <v>4506.925</v>
      </c>
      <c r="AE39" s="19">
        <f>SUM(AE10:AE38)</f>
        <v>4907.032</v>
      </c>
      <c r="AF39" s="23">
        <f t="shared" si="24"/>
        <v>108.87760501894309</v>
      </c>
      <c r="AG39" s="19">
        <f>SUM(AG10:AG38)</f>
        <v>8900</v>
      </c>
      <c r="AH39" s="19">
        <f>SUM(AH10:AH38)</f>
        <v>2225</v>
      </c>
      <c r="AI39" s="19">
        <f>SUM(AI10:AI38)</f>
        <v>1457.5</v>
      </c>
      <c r="AJ39" s="19">
        <f>+AI39/AH39*100</f>
        <v>65.50561797752809</v>
      </c>
      <c r="AK39" s="19">
        <f>SUM(AK10:AK38)</f>
        <v>0</v>
      </c>
      <c r="AL39" s="19">
        <f>SUM(AL10:AL38)</f>
        <v>0</v>
      </c>
      <c r="AM39" s="19">
        <f>SUM(AM10:AM38)</f>
        <v>0</v>
      </c>
      <c r="AN39" s="19">
        <f>SUM(AN10:AN38)</f>
        <v>0</v>
      </c>
      <c r="AO39" s="19">
        <v>0</v>
      </c>
      <c r="AP39" s="19">
        <v>0</v>
      </c>
      <c r="AQ39" s="19">
        <f aca="true" t="shared" si="31" ref="AQ39:BL39">SUM(AQ10:AQ38)</f>
        <v>994804.9999999999</v>
      </c>
      <c r="AR39" s="18">
        <f t="shared" si="31"/>
        <v>248701.24999999994</v>
      </c>
      <c r="AS39" s="18">
        <f t="shared" si="31"/>
        <v>248701.40000000002</v>
      </c>
      <c r="AT39" s="19">
        <f t="shared" si="31"/>
        <v>9869.2</v>
      </c>
      <c r="AU39" s="19">
        <f t="shared" si="31"/>
        <v>0</v>
      </c>
      <c r="AV39" s="19">
        <f t="shared" si="31"/>
        <v>0</v>
      </c>
      <c r="AW39" s="19">
        <f t="shared" si="31"/>
        <v>0</v>
      </c>
      <c r="AX39" s="19">
        <f t="shared" si="31"/>
        <v>0</v>
      </c>
      <c r="AY39" s="19">
        <f t="shared" si="31"/>
        <v>0</v>
      </c>
      <c r="AZ39" s="19">
        <f t="shared" si="31"/>
        <v>0</v>
      </c>
      <c r="BA39" s="19">
        <f t="shared" si="31"/>
        <v>0</v>
      </c>
      <c r="BB39" s="19">
        <f t="shared" si="31"/>
        <v>0</v>
      </c>
      <c r="BC39" s="19">
        <f t="shared" si="31"/>
        <v>319545.3</v>
      </c>
      <c r="BD39" s="19">
        <f t="shared" si="31"/>
        <v>76993.57500000001</v>
      </c>
      <c r="BE39" s="19">
        <f t="shared" si="31"/>
        <v>82386.6771</v>
      </c>
      <c r="BF39" s="30">
        <f t="shared" si="27"/>
        <v>107.00461317713848</v>
      </c>
      <c r="BG39" s="19">
        <f t="shared" si="31"/>
        <v>307995.1</v>
      </c>
      <c r="BH39" s="19">
        <f t="shared" si="31"/>
        <v>75807.74166666667</v>
      </c>
      <c r="BI39" s="19">
        <f t="shared" si="31"/>
        <v>60848.12209999999</v>
      </c>
      <c r="BJ39" s="19">
        <f t="shared" si="31"/>
        <v>3435.2</v>
      </c>
      <c r="BK39" s="19">
        <f t="shared" si="31"/>
        <v>0</v>
      </c>
      <c r="BL39" s="19">
        <f t="shared" si="31"/>
        <v>114.25</v>
      </c>
      <c r="BM39" s="19">
        <f aca="true" t="shared" si="32" ref="BM39:CP39">SUM(BM10:BM38)</f>
        <v>0</v>
      </c>
      <c r="BN39" s="19">
        <f t="shared" si="32"/>
        <v>0</v>
      </c>
      <c r="BO39" s="19">
        <f t="shared" si="32"/>
        <v>0</v>
      </c>
      <c r="BP39" s="19">
        <f t="shared" si="32"/>
        <v>8115</v>
      </c>
      <c r="BQ39" s="19">
        <f t="shared" si="32"/>
        <v>1185.8333333333333</v>
      </c>
      <c r="BR39" s="19">
        <f t="shared" si="32"/>
        <v>21424.305</v>
      </c>
      <c r="BS39" s="19">
        <f t="shared" si="32"/>
        <v>0</v>
      </c>
      <c r="BT39" s="19">
        <f t="shared" si="32"/>
        <v>0</v>
      </c>
      <c r="BU39" s="19">
        <f t="shared" si="32"/>
        <v>0</v>
      </c>
      <c r="BV39" s="19">
        <f t="shared" si="32"/>
        <v>25293.1</v>
      </c>
      <c r="BW39" s="19">
        <f t="shared" si="32"/>
        <v>3996.44</v>
      </c>
      <c r="BX39" s="19">
        <f t="shared" si="32"/>
        <v>3996.44</v>
      </c>
      <c r="BY39" s="19">
        <f t="shared" si="32"/>
        <v>3500</v>
      </c>
      <c r="BZ39" s="19">
        <f t="shared" si="32"/>
        <v>340</v>
      </c>
      <c r="CA39" s="19">
        <f t="shared" si="32"/>
        <v>340.1</v>
      </c>
      <c r="CB39" s="19">
        <f t="shared" si="32"/>
        <v>66201</v>
      </c>
      <c r="CC39" s="19">
        <f t="shared" si="32"/>
        <v>4087.6</v>
      </c>
      <c r="CD39" s="19">
        <f t="shared" si="32"/>
        <v>3925.092</v>
      </c>
      <c r="CE39" s="19">
        <f t="shared" si="32"/>
        <v>110</v>
      </c>
      <c r="CF39" s="19">
        <f t="shared" si="32"/>
        <v>0</v>
      </c>
      <c r="CG39" s="19">
        <f t="shared" si="32"/>
        <v>0</v>
      </c>
      <c r="CH39" s="30">
        <v>0</v>
      </c>
      <c r="CI39" s="19">
        <f t="shared" si="32"/>
        <v>0</v>
      </c>
      <c r="CJ39" s="19">
        <f t="shared" si="32"/>
        <v>0</v>
      </c>
      <c r="CK39" s="19">
        <f t="shared" si="32"/>
        <v>0</v>
      </c>
      <c r="CL39" s="19">
        <f t="shared" si="32"/>
        <v>0</v>
      </c>
      <c r="CM39" s="26">
        <f t="shared" si="32"/>
        <v>1000</v>
      </c>
      <c r="CN39" s="19">
        <f t="shared" si="32"/>
        <v>36830.56079999999</v>
      </c>
      <c r="CO39" s="19">
        <f t="shared" si="32"/>
        <v>6138.4268</v>
      </c>
      <c r="CP39" s="19">
        <f t="shared" si="32"/>
        <v>2035.4343</v>
      </c>
      <c r="CQ39" s="27">
        <f t="shared" si="30"/>
        <v>33.15889178641015</v>
      </c>
      <c r="CR39" s="19">
        <f aca="true" t="shared" si="33" ref="CR39:DL39">SUM(CR10:CR38)</f>
        <v>0</v>
      </c>
      <c r="CS39" s="19">
        <f t="shared" si="33"/>
        <v>1738813.3608</v>
      </c>
      <c r="CT39" s="19">
        <f t="shared" si="33"/>
        <v>395504.3834666667</v>
      </c>
      <c r="CU39" s="19">
        <f t="shared" si="33"/>
        <v>403341.697</v>
      </c>
      <c r="CV39" s="19">
        <f t="shared" si="33"/>
        <v>0</v>
      </c>
      <c r="CW39" s="19">
        <f t="shared" si="33"/>
        <v>0</v>
      </c>
      <c r="CX39" s="19">
        <f t="shared" si="33"/>
        <v>0</v>
      </c>
      <c r="CY39" s="19">
        <f t="shared" si="33"/>
        <v>0</v>
      </c>
      <c r="CZ39" s="19">
        <f t="shared" si="33"/>
        <v>0</v>
      </c>
      <c r="DA39" s="19">
        <f t="shared" si="33"/>
        <v>0</v>
      </c>
      <c r="DB39" s="19">
        <f t="shared" si="33"/>
        <v>0</v>
      </c>
      <c r="DC39" s="19">
        <f t="shared" si="33"/>
        <v>0</v>
      </c>
      <c r="DD39" s="19">
        <f t="shared" si="33"/>
        <v>0</v>
      </c>
      <c r="DE39" s="19">
        <f t="shared" si="33"/>
        <v>0</v>
      </c>
      <c r="DF39" s="19">
        <f t="shared" si="33"/>
        <v>0</v>
      </c>
      <c r="DG39" s="19">
        <f t="shared" si="33"/>
        <v>0</v>
      </c>
      <c r="DH39" s="19">
        <f t="shared" si="33"/>
        <v>0</v>
      </c>
      <c r="DI39" s="19">
        <f t="shared" si="33"/>
        <v>0</v>
      </c>
      <c r="DJ39" s="19">
        <f t="shared" si="33"/>
        <v>0</v>
      </c>
      <c r="DK39" s="19">
        <f t="shared" si="33"/>
        <v>0</v>
      </c>
      <c r="DL39" s="19">
        <f t="shared" si="33"/>
        <v>0</v>
      </c>
      <c r="DM39" s="19">
        <v>0</v>
      </c>
      <c r="DN39" s="19">
        <f>SUM(DN10:DN38)</f>
        <v>0</v>
      </c>
      <c r="DO39" s="19">
        <f>SUM(DO10:DO38)</f>
        <v>0</v>
      </c>
      <c r="DP39" s="19">
        <f>SUM(DP10:DP38)</f>
        <v>0</v>
      </c>
      <c r="DQ39" s="19">
        <f>SUM(DQ10:DQ38)</f>
        <v>0</v>
      </c>
    </row>
    <row r="40" spans="1:121" ht="17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24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</row>
    <row r="41" spans="1:121" ht="17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</row>
    <row r="42" spans="1:121" ht="17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</row>
    <row r="43" spans="1:121" ht="17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</row>
    <row r="44" spans="1:121" ht="17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</row>
    <row r="45" spans="1:121" ht="17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</row>
    <row r="46" spans="1:121" ht="17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</row>
    <row r="47" spans="1:121" ht="17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</row>
    <row r="48" spans="1:121" ht="17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</row>
    <row r="49" spans="1:121" ht="17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</row>
    <row r="50" spans="1:121" ht="17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</row>
    <row r="51" spans="1:121" ht="17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</row>
    <row r="52" spans="1:121" ht="17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</row>
    <row r="53" spans="1:121" ht="17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</row>
    <row r="54" spans="1:121" ht="17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</row>
    <row r="55" spans="1:121" ht="17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</row>
    <row r="56" spans="1:121" ht="17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</row>
    <row r="57" spans="1:121" ht="17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</row>
    <row r="58" spans="1:121" ht="17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</row>
    <row r="59" spans="1:121" ht="17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</row>
    <row r="60" spans="1:121" ht="17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</row>
    <row r="61" spans="1:121" ht="17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</row>
    <row r="62" spans="1:121" ht="17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</row>
    <row r="63" spans="1:121" ht="17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</row>
    <row r="64" spans="1:121" ht="17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</row>
    <row r="65" spans="1:121" ht="17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</row>
    <row r="66" spans="1:121" ht="17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</row>
    <row r="67" spans="1:121" ht="17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</row>
    <row r="68" spans="1:121" ht="17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</row>
    <row r="69" spans="1:121" ht="17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</row>
    <row r="70" spans="1:121" ht="17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</row>
    <row r="71" spans="1:121" ht="17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</row>
    <row r="72" spans="1:121" ht="17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</row>
    <row r="73" spans="1:121" ht="17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</row>
    <row r="74" spans="1:121" ht="17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</row>
    <row r="75" spans="1:121" ht="17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</row>
    <row r="76" spans="1:121" ht="17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</row>
    <row r="77" spans="1:121" ht="17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</row>
    <row r="78" spans="1:121" ht="17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</row>
    <row r="79" spans="1:121" ht="17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</row>
    <row r="80" spans="1:121" ht="17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</row>
    <row r="81" spans="1:121" ht="17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</row>
    <row r="82" spans="1:121" ht="17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</row>
    <row r="83" spans="1:121" ht="17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</row>
    <row r="84" spans="1:121" ht="17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</row>
    <row r="85" spans="1:121" ht="17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</row>
    <row r="86" spans="1:121" ht="17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</row>
    <row r="87" spans="1:121" ht="17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</row>
    <row r="88" spans="1:121" ht="17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</row>
    <row r="89" spans="1:121" ht="17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</row>
    <row r="90" spans="1:121" ht="17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</row>
    <row r="91" spans="1:121" ht="17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</row>
    <row r="92" spans="1:121" ht="17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</row>
    <row r="93" spans="1:121" ht="17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</row>
    <row r="94" spans="1:121" ht="17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</row>
    <row r="95" spans="1:121" ht="17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</row>
    <row r="96" spans="1:121" ht="17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</row>
    <row r="97" spans="1:121" ht="17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</row>
    <row r="98" spans="1:121" ht="17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</row>
    <row r="99" spans="1:121" ht="17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</row>
    <row r="100" spans="1:121" ht="17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</row>
    <row r="101" spans="1:121" ht="17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</row>
    <row r="102" spans="1:121" ht="17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</row>
    <row r="103" spans="1:121" ht="17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</row>
    <row r="104" spans="1:121" ht="17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</row>
    <row r="105" spans="1:121" ht="17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</row>
    <row r="106" spans="1:121" ht="17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</row>
    <row r="107" spans="1:121" ht="17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</row>
    <row r="108" spans="1:121" ht="17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</row>
    <row r="109" spans="1:121" ht="17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</row>
    <row r="110" spans="1:121" ht="17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</row>
    <row r="111" spans="1:121" ht="17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</row>
    <row r="112" spans="1:121" ht="17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</row>
    <row r="113" spans="1:121" ht="17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</row>
    <row r="114" spans="1:121" ht="17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</row>
    <row r="115" spans="1:121" ht="17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</row>
    <row r="116" spans="1:121" ht="17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</row>
    <row r="117" spans="1:121" ht="17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</row>
    <row r="118" spans="1:121" ht="17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</row>
    <row r="119" spans="1:121" ht="17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</row>
    <row r="120" spans="1:121" ht="17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</row>
    <row r="121" spans="1:121" ht="17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</row>
    <row r="122" spans="1:121" ht="17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</row>
    <row r="123" spans="1:121" ht="17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</row>
    <row r="124" spans="1:121" ht="17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</row>
    <row r="125" spans="1:121" ht="17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</row>
    <row r="126" spans="1:121" ht="17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</row>
    <row r="127" spans="1:121" ht="17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</row>
    <row r="128" spans="1:121" ht="17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</row>
    <row r="129" spans="1:121" ht="17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</row>
    <row r="130" spans="1:121" ht="17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</row>
    <row r="131" spans="1:121" ht="17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</row>
    <row r="132" spans="1:121" ht="17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</row>
    <row r="133" spans="1:121" ht="17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</row>
    <row r="134" spans="1:121" ht="17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</row>
    <row r="135" spans="1:121" ht="17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</row>
    <row r="136" spans="1:121" ht="17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</row>
    <row r="137" spans="1:121" ht="17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</row>
    <row r="138" spans="1:121" ht="17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</row>
    <row r="139" spans="1:121" ht="17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</row>
    <row r="140" spans="1:121" ht="17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</row>
    <row r="141" spans="1:121" ht="17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</row>
    <row r="142" spans="1:121" ht="17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</row>
    <row r="143" spans="1:121" ht="17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</row>
    <row r="144" spans="1:121" ht="17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</row>
    <row r="145" spans="1:121" ht="17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</row>
    <row r="146" spans="1:121" ht="17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</row>
    <row r="147" spans="1:121" ht="17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</row>
    <row r="148" spans="1:121" ht="17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</row>
    <row r="149" spans="1:121" ht="17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</row>
    <row r="150" spans="1:121" ht="17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</row>
    <row r="151" spans="1:121" ht="17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</row>
    <row r="152" spans="1:121" ht="17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</row>
    <row r="153" spans="1:121" ht="17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</row>
    <row r="154" spans="1:121" ht="17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</row>
    <row r="155" spans="1:121" ht="17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</row>
    <row r="156" spans="1:121" ht="17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</row>
    <row r="157" spans="1:121" ht="17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</row>
    <row r="158" spans="1:121" ht="17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</row>
    <row r="159" spans="1:121" ht="17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</row>
    <row r="160" spans="1:121" ht="17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</row>
    <row r="161" spans="1:121" ht="17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</row>
    <row r="162" spans="1:121" ht="17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</row>
    <row r="163" spans="1:121" ht="17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</row>
    <row r="164" spans="1:121" ht="17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</row>
    <row r="165" spans="1:121" ht="17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</row>
    <row r="166" spans="1:121" ht="17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</row>
    <row r="167" spans="1:121" ht="17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</row>
    <row r="168" spans="1:121" ht="17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</row>
    <row r="169" spans="1:121" ht="17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</row>
    <row r="170" spans="1:121" ht="17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</row>
    <row r="171" spans="1:121" ht="17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</row>
    <row r="172" spans="1:121" ht="17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</row>
    <row r="173" spans="1:121" ht="17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</row>
    <row r="174" spans="1:121" ht="17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</row>
    <row r="175" spans="1:121" ht="17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</row>
    <row r="176" spans="1:121" ht="17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</row>
    <row r="177" spans="1:121" ht="17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</row>
    <row r="178" spans="1:121" ht="17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</row>
    <row r="179" spans="1:121" ht="17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</row>
    <row r="180" spans="1:121" ht="17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</row>
    <row r="181" spans="1:121" ht="17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</row>
    <row r="182" spans="1:121" ht="17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</row>
    <row r="183" spans="1:121" ht="17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</row>
    <row r="184" spans="1:121" ht="17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</row>
    <row r="185" spans="1:121" ht="17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</row>
    <row r="186" spans="1:121" ht="17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</row>
    <row r="187" spans="1:121" ht="17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</row>
    <row r="188" spans="1:121" ht="17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</row>
    <row r="189" spans="1:121" ht="17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</row>
    <row r="190" spans="1:121" ht="17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</row>
    <row r="191" spans="1:121" ht="17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</row>
    <row r="192" spans="1:121" ht="17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</row>
    <row r="193" spans="1:121" ht="17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</row>
    <row r="194" spans="1:121" ht="17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</row>
    <row r="195" spans="1:121" ht="17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</row>
    <row r="196" spans="1:121" ht="17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</row>
    <row r="197" spans="1:121" ht="17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</row>
    <row r="198" spans="1:121" ht="17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</row>
    <row r="199" spans="1:121" ht="17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</row>
    <row r="200" spans="1:121" ht="17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</row>
    <row r="201" spans="1:121" ht="17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</row>
    <row r="202" spans="1:121" ht="17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</row>
    <row r="203" spans="1:121" ht="17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</row>
    <row r="204" spans="1:121" ht="17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</row>
    <row r="205" spans="1:121" ht="17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</row>
    <row r="206" spans="1:121" ht="17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</row>
    <row r="207" spans="1:121" ht="17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</row>
    <row r="208" spans="1:121" ht="17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</row>
    <row r="209" spans="1:121" ht="17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</row>
    <row r="210" spans="1:121" ht="17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</row>
    <row r="211" spans="1:121" ht="17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</row>
    <row r="212" spans="1:121" ht="17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</row>
    <row r="213" spans="1:121" ht="17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</row>
    <row r="214" spans="1:121" ht="17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</row>
    <row r="215" spans="1:121" ht="17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</row>
    <row r="216" spans="1:121" ht="17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</row>
    <row r="217" spans="1:121" ht="17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</row>
    <row r="218" spans="1:121" ht="17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</row>
    <row r="219" spans="1:121" ht="17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</row>
    <row r="220" spans="1:121" ht="17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</row>
    <row r="221" spans="1:121" ht="17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</row>
    <row r="222" spans="1:121" ht="17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</row>
    <row r="223" spans="1:121" ht="17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</row>
    <row r="224" spans="1:121" ht="17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</row>
    <row r="225" spans="1:121" ht="17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</row>
    <row r="226" spans="1:121" ht="17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</row>
    <row r="227" spans="1:121" ht="17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</row>
    <row r="228" spans="1:121" ht="17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</row>
    <row r="229" spans="1:121" ht="17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</row>
    <row r="230" spans="1:121" ht="17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</row>
    <row r="231" spans="1:121" ht="17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</row>
    <row r="232" spans="1:121" ht="17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</row>
    <row r="233" spans="1:121" ht="17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</row>
    <row r="234" spans="1:121" ht="17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</row>
    <row r="235" spans="1:121" ht="17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</row>
    <row r="236" spans="1:121" ht="17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</row>
    <row r="237" spans="1:121" ht="17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</row>
    <row r="238" spans="1:121" ht="17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</row>
    <row r="239" spans="1:121" ht="17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</row>
    <row r="240" spans="1:121" ht="17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</row>
    <row r="241" spans="1:121" ht="17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</row>
    <row r="242" spans="1:121" ht="17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</row>
    <row r="243" spans="1:121" ht="17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</row>
    <row r="244" spans="1:121" ht="17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</row>
    <row r="245" spans="1:121" ht="17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</row>
    <row r="246" spans="1:121" ht="17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</row>
    <row r="247" spans="1:121" ht="17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</row>
    <row r="248" spans="1:121" ht="17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</row>
    <row r="249" spans="1:121" ht="17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</row>
    <row r="250" spans="1:121" ht="17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</row>
    <row r="251" spans="1:121" ht="17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</row>
    <row r="252" spans="1:121" ht="17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</row>
    <row r="253" spans="1:121" ht="17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</row>
    <row r="254" spans="1:121" ht="17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</row>
    <row r="255" spans="1:121" ht="17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</row>
    <row r="256" spans="1:121" ht="17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</row>
    <row r="257" spans="1:121" ht="17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</row>
    <row r="258" spans="1:121" ht="17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</row>
    <row r="259" spans="1:121" ht="17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</row>
    <row r="260" spans="1:121" ht="17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</row>
    <row r="261" spans="1:121" ht="17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</row>
    <row r="262" spans="1:121" ht="17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</row>
    <row r="263" spans="1:121" ht="17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</row>
    <row r="264" spans="1:121" ht="17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</row>
    <row r="265" spans="1:121" ht="17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</row>
    <row r="266" spans="1:121" ht="17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</row>
    <row r="267" spans="1:121" ht="17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</row>
    <row r="268" spans="1:121" ht="17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</row>
    <row r="269" spans="1:121" ht="17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</row>
    <row r="270" spans="1:121" ht="17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</row>
    <row r="271" spans="1:121" ht="17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</row>
    <row r="272" spans="1:121" ht="17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</row>
    <row r="273" spans="1:121" ht="17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</row>
    <row r="274" spans="1:121" ht="17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</row>
    <row r="275" spans="1:121" ht="17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</row>
    <row r="276" spans="1:121" ht="17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</row>
    <row r="277" spans="1:121" ht="17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</row>
    <row r="278" spans="1:121" ht="17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</row>
    <row r="279" spans="1:121" ht="17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</row>
    <row r="280" spans="1:121" ht="17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</row>
    <row r="281" spans="1:121" ht="17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</row>
    <row r="282" spans="1:121" ht="17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</row>
    <row r="283" spans="1:121" ht="17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</row>
    <row r="284" spans="1:121" ht="17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</row>
    <row r="285" spans="1:121" ht="17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</row>
    <row r="286" spans="1:121" ht="17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</row>
    <row r="287" spans="1:121" ht="17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</row>
    <row r="288" spans="1:121" ht="17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</row>
    <row r="289" spans="1:121" ht="17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</row>
    <row r="290" spans="1:121" ht="17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</row>
    <row r="291" spans="1:121" ht="17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</row>
    <row r="292" spans="1:121" ht="17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</row>
    <row r="293" spans="1:121" ht="17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</row>
    <row r="294" spans="1:121" ht="17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</row>
    <row r="295" spans="1:121" ht="17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</row>
    <row r="296" spans="1:121" ht="17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</row>
    <row r="297" spans="1:121" ht="17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</row>
    <row r="298" spans="1:121" ht="17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</row>
    <row r="299" spans="1:121" ht="17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</row>
    <row r="300" spans="1:121" ht="17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</row>
    <row r="301" spans="1:121" ht="17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</row>
    <row r="302" spans="1:121" ht="17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</row>
    <row r="303" spans="1:121" ht="17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</row>
    <row r="304" spans="1:121" ht="17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</row>
    <row r="305" spans="1:121" ht="17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</row>
    <row r="306" spans="1:121" ht="17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</row>
    <row r="307" spans="1:121" ht="17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</row>
    <row r="308" spans="1:121" ht="17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</row>
    <row r="309" spans="1:121" ht="17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</row>
    <row r="310" spans="1:121" ht="17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</row>
    <row r="311" spans="1:121" ht="17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</row>
    <row r="312" spans="1:121" ht="17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</row>
    <row r="313" spans="1:121" ht="17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</row>
    <row r="314" spans="1:121" ht="17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</row>
    <row r="315" spans="1:121" ht="17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</row>
    <row r="316" spans="1:121" ht="17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</row>
    <row r="317" spans="1:121" ht="17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</row>
    <row r="318" spans="1:121" ht="17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</row>
    <row r="319" spans="1:121" ht="17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</row>
    <row r="320" spans="1:121" ht="17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</row>
    <row r="321" spans="1:121" ht="17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</row>
    <row r="322" spans="1:121" ht="17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</row>
    <row r="323" spans="1:121" ht="17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</row>
    <row r="324" spans="1:121" ht="17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</row>
    <row r="325" spans="1:121" ht="17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</row>
    <row r="326" spans="1:121" ht="17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</row>
    <row r="327" spans="1:121" ht="17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</row>
    <row r="328" spans="1:121" ht="17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</row>
    <row r="329" spans="1:121" ht="17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</row>
    <row r="330" spans="1:121" ht="17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</row>
    <row r="331" spans="1:121" ht="17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</row>
    <row r="332" spans="1:121" ht="17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</row>
    <row r="333" spans="1:121" ht="17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</row>
    <row r="334" spans="1:121" ht="17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</row>
    <row r="335" spans="1:121" ht="17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</row>
    <row r="336" spans="1:121" ht="17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</row>
    <row r="337" spans="1:121" ht="17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</row>
    <row r="338" spans="1:121" ht="17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</row>
    <row r="339" spans="1:121" ht="17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</row>
    <row r="340" spans="1:121" ht="17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</row>
    <row r="341" spans="1:121" ht="17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</row>
    <row r="342" spans="1:121" ht="17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</row>
    <row r="343" spans="1:121" ht="17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</row>
    <row r="344" spans="1:121" ht="17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</row>
    <row r="345" spans="1:121" ht="17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</row>
    <row r="346" spans="1:121" ht="17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</row>
    <row r="347" spans="1:121" ht="17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</row>
    <row r="348" spans="1:121" ht="17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</row>
    <row r="349" spans="1:121" ht="17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</row>
    <row r="350" spans="1:121" ht="17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</row>
    <row r="351" spans="1:121" ht="17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</row>
    <row r="352" spans="1:121" ht="17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</row>
    <row r="353" spans="1:121" ht="17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</row>
    <row r="354" spans="1:121" ht="17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</row>
    <row r="355" spans="1:121" ht="17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</row>
    <row r="356" spans="1:121" ht="17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</row>
    <row r="357" spans="1:121" ht="17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</row>
    <row r="358" spans="1:121" ht="17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</row>
    <row r="359" spans="1:121" ht="17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</row>
    <row r="360" spans="1:121" ht="17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</row>
    <row r="361" spans="1:121" ht="17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</row>
    <row r="362" spans="1:121" ht="17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</row>
    <row r="363" spans="1:121" ht="17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</row>
    <row r="364" spans="1:121" ht="17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</row>
    <row r="365" spans="1:121" ht="17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</row>
    <row r="366" spans="1:121" ht="17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</row>
    <row r="367" spans="1:121" ht="17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</row>
    <row r="368" spans="1:121" ht="17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</row>
    <row r="369" spans="1:121" ht="17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</row>
    <row r="370" spans="1:121" ht="17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</row>
    <row r="371" spans="1:121" ht="17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</row>
    <row r="372" spans="1:121" ht="17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</row>
    <row r="373" spans="1:121" ht="17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</row>
    <row r="374" spans="1:121" ht="17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</row>
    <row r="375" spans="1:121" ht="17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</row>
    <row r="376" spans="1:121" ht="17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</row>
    <row r="377" spans="1:121" ht="17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</row>
    <row r="378" spans="1:121" ht="17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</row>
    <row r="379" spans="1:121" ht="17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</row>
    <row r="380" spans="1:121" ht="17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</row>
    <row r="381" spans="1:121" ht="17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</row>
    <row r="382" spans="1:121" ht="17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</row>
    <row r="383" spans="1:121" ht="17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</row>
    <row r="384" spans="1:121" ht="17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</row>
    <row r="385" spans="1:121" ht="17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</row>
    <row r="386" spans="1:121" ht="17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</row>
    <row r="387" spans="1:121" ht="17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</row>
    <row r="388" spans="1:121" ht="17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</row>
    <row r="389" spans="1:121" ht="17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</row>
    <row r="390" spans="1:121" ht="17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</row>
    <row r="391" spans="1:121" ht="17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</row>
    <row r="392" spans="1:121" ht="17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</row>
    <row r="393" spans="1:121" ht="17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</row>
    <row r="394" spans="1:121" ht="17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</row>
    <row r="395" spans="1:121" ht="17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</row>
    <row r="396" spans="1:121" ht="17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</row>
    <row r="397" spans="1:121" ht="17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</row>
    <row r="398" spans="1:121" ht="17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</row>
    <row r="399" spans="1:121" ht="17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</row>
    <row r="400" spans="1:121" ht="17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</row>
    <row r="401" spans="1:121" ht="17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</row>
    <row r="402" spans="1:121" ht="17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</row>
    <row r="403" spans="1:121" ht="17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</row>
    <row r="404" spans="1:121" ht="17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</row>
    <row r="405" spans="1:121" ht="17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</row>
    <row r="406" spans="1:121" ht="17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</row>
    <row r="407" spans="1:121" ht="17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</row>
    <row r="408" spans="1:121" ht="17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</row>
    <row r="409" spans="1:121" ht="17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</row>
    <row r="410" spans="1:121" ht="17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</row>
    <row r="411" spans="1:121" ht="17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</row>
    <row r="412" spans="1:121" ht="17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</row>
    <row r="413" spans="1:121" ht="17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</row>
    <row r="414" spans="1:121" ht="17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</row>
    <row r="415" spans="1:121" ht="17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</row>
    <row r="416" spans="1:121" ht="17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</row>
    <row r="417" spans="1:121" ht="17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</row>
    <row r="418" spans="1:121" ht="17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</row>
    <row r="419" spans="1:121" ht="17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</row>
    <row r="420" spans="1:121" ht="17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</row>
    <row r="421" spans="1:121" ht="17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</row>
    <row r="422" spans="1:121" ht="17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</row>
    <row r="423" spans="1:121" ht="17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</row>
    <row r="424" spans="1:121" ht="17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</row>
    <row r="425" spans="1:121" ht="17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</row>
    <row r="426" spans="1:121" ht="17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</row>
    <row r="427" spans="1:121" ht="17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</row>
    <row r="428" spans="1:121" ht="17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</row>
    <row r="429" spans="1:121" ht="17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</row>
    <row r="430" spans="1:121" ht="17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</row>
    <row r="431" spans="1:121" ht="17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</row>
    <row r="432" spans="1:121" ht="17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</row>
    <row r="433" spans="1:121" ht="17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</row>
    <row r="434" spans="1:121" ht="17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</row>
    <row r="435" spans="1:121" ht="17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</row>
    <row r="436" spans="1:121" ht="17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</row>
    <row r="437" spans="1:121" ht="17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</row>
    <row r="438" spans="1:121" ht="17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</row>
    <row r="439" spans="1:121" ht="17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</row>
    <row r="440" spans="1:121" ht="17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</row>
    <row r="441" spans="1:121" ht="17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</row>
    <row r="442" spans="1:121" ht="17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</row>
    <row r="443" spans="1:121" ht="17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</row>
    <row r="444" spans="1:121" ht="17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</row>
    <row r="445" spans="1:121" ht="17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</row>
    <row r="446" spans="1:121" ht="17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</row>
    <row r="447" spans="1:121" ht="17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</row>
    <row r="448" spans="1:121" ht="17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</row>
    <row r="449" spans="1:121" ht="17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</row>
    <row r="450" spans="1:121" ht="17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</row>
    <row r="451" spans="1:121" ht="17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</row>
    <row r="452" spans="1:121" ht="17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</row>
    <row r="453" spans="1:121" ht="17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</row>
    <row r="454" spans="1:121" ht="17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</row>
    <row r="455" spans="1:121" ht="17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</row>
    <row r="456" spans="1:121" ht="17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</row>
    <row r="457" spans="1:121" ht="17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</row>
    <row r="458" spans="1:121" ht="17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</row>
    <row r="459" spans="1:121" ht="17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</row>
    <row r="460" spans="1:121" ht="17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</row>
    <row r="461" spans="1:121" ht="17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</row>
    <row r="462" spans="1:121" ht="17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</row>
    <row r="463" spans="1:121" ht="17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</row>
    <row r="464" spans="1:121" ht="17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</row>
    <row r="465" spans="1:121" ht="17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</row>
    <row r="466" spans="1:121" ht="17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</row>
    <row r="467" spans="1:121" ht="17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</row>
    <row r="468" spans="1:121" ht="17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</row>
    <row r="469" spans="1:121" ht="17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</row>
    <row r="470" spans="1:121" ht="17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</row>
    <row r="471" spans="1:121" ht="17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</row>
    <row r="472" spans="1:121" ht="17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</row>
    <row r="473" spans="1:121" ht="17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</row>
    <row r="474" spans="1:121" ht="17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</row>
    <row r="475" spans="1:121" ht="17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</row>
    <row r="476" spans="1:121" ht="17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</row>
    <row r="477" spans="1:121" ht="17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</row>
    <row r="478" spans="1:121" ht="17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</row>
    <row r="479" spans="1:121" ht="17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</row>
    <row r="480" spans="1:121" ht="17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</row>
    <row r="481" spans="1:121" ht="17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</row>
    <row r="482" spans="1:121" ht="17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</row>
    <row r="483" spans="1:121" ht="17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</row>
    <row r="484" spans="1:121" ht="17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</row>
    <row r="485" spans="1:121" ht="17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</row>
    <row r="486" spans="1:121" ht="17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</row>
    <row r="487" spans="1:121" ht="17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</row>
    <row r="488" spans="1:121" ht="17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</row>
    <row r="489" spans="1:121" ht="17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</row>
    <row r="490" spans="1:121" ht="17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</row>
    <row r="491" spans="1:121" ht="17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</row>
    <row r="492" spans="1:121" ht="17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</row>
    <row r="493" spans="1:121" ht="17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</row>
    <row r="494" spans="1:121" ht="17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</row>
    <row r="495" spans="1:121" ht="17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</row>
    <row r="496" spans="1:121" ht="17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</row>
    <row r="497" spans="1:121" ht="17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</row>
    <row r="498" spans="1:121" ht="17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</row>
    <row r="499" spans="1:121" ht="17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</row>
    <row r="500" spans="1:121" ht="17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</row>
    <row r="501" spans="1:121" ht="17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</row>
    <row r="502" spans="1:121" ht="17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</row>
    <row r="503" spans="1:121" ht="17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</row>
    <row r="504" spans="1:121" ht="17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</row>
    <row r="505" spans="1:121" ht="17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</row>
    <row r="506" spans="1:121" ht="17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</row>
    <row r="507" spans="1:121" ht="17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</row>
    <row r="508" spans="1:121" ht="17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</row>
    <row r="509" spans="1:121" ht="17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</row>
    <row r="510" spans="1:121" ht="17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</row>
    <row r="511" spans="1:121" ht="17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</row>
    <row r="512" spans="1:121" ht="17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</row>
    <row r="513" spans="1:121" ht="17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</row>
    <row r="514" spans="1:121" ht="17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</row>
    <row r="515" spans="1:121" ht="17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</row>
    <row r="516" spans="1:121" ht="17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</row>
    <row r="517" spans="1:121" ht="17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</row>
    <row r="518" spans="1:121" ht="17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</row>
    <row r="519" spans="1:121" ht="17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</row>
    <row r="520" spans="1:121" ht="17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</row>
    <row r="521" spans="1:121" ht="17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</row>
    <row r="522" spans="1:121" ht="17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</row>
    <row r="523" spans="1:121" ht="17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</row>
    <row r="524" spans="1:121" ht="17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</row>
    <row r="525" spans="1:121" ht="17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</row>
    <row r="526" spans="1:121" ht="17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</row>
    <row r="527" spans="1:121" ht="17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</row>
    <row r="528" spans="1:121" ht="17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</row>
    <row r="529" spans="1:121" ht="17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</row>
    <row r="530" spans="1:121" ht="17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</row>
    <row r="531" spans="1:121" ht="17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</row>
    <row r="532" spans="1:121" ht="17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</row>
    <row r="533" spans="1:121" ht="17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</row>
    <row r="534" spans="1:121" ht="17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</row>
    <row r="535" spans="1:121" ht="17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</row>
    <row r="536" spans="1:121" ht="17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</row>
    <row r="537" spans="1:121" ht="17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</row>
    <row r="538" spans="1:121" ht="17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</row>
    <row r="539" spans="1:121" ht="17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</row>
    <row r="540" spans="1:121" ht="17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</row>
    <row r="541" spans="1:121" ht="17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</row>
    <row r="542" spans="1:121" ht="17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</row>
    <row r="543" spans="1:121" ht="17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</row>
    <row r="544" spans="1:121" ht="17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</row>
    <row r="545" spans="1:121" ht="17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</row>
    <row r="546" spans="1:121" ht="17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</row>
    <row r="547" spans="1:121" ht="17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</row>
    <row r="548" spans="1:121" ht="17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</row>
    <row r="549" spans="1:121" ht="17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</row>
    <row r="550" spans="1:121" ht="17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</row>
    <row r="551" spans="1:121" ht="17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</row>
    <row r="552" spans="1:121" ht="17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</row>
    <row r="553" spans="1:121" ht="17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</row>
    <row r="554" spans="1:121" ht="17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</row>
    <row r="555" spans="1:121" ht="17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</row>
    <row r="556" spans="1:121" ht="17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</row>
    <row r="557" spans="1:121" ht="17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</row>
    <row r="558" spans="1:121" ht="17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</row>
    <row r="559" spans="1:121" ht="17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</row>
    <row r="560" spans="1:121" ht="17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</row>
    <row r="561" spans="1:121" ht="17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</row>
    <row r="562" spans="1:121" ht="17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</row>
    <row r="563" spans="1:121" ht="17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</row>
    <row r="564" spans="1:121" ht="17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</row>
    <row r="565" spans="1:121" ht="17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</row>
    <row r="566" spans="1:121" ht="17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</row>
    <row r="567" spans="1:121" ht="17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</row>
    <row r="568" spans="1:121" ht="17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</row>
    <row r="569" spans="1:121" ht="17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</row>
    <row r="570" spans="1:121" ht="17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</row>
    <row r="571" spans="1:121" ht="17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</row>
    <row r="572" spans="1:121" ht="17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</row>
    <row r="573" spans="1:121" ht="17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</row>
    <row r="574" spans="1:121" ht="17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</row>
    <row r="575" spans="1:121" ht="17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</row>
    <row r="576" spans="1:121" ht="17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</row>
    <row r="577" spans="1:121" ht="17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</row>
    <row r="578" spans="1:121" ht="17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</row>
    <row r="579" spans="1:121" ht="17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</row>
    <row r="580" spans="1:121" ht="17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</row>
    <row r="581" spans="1:121" ht="17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</row>
    <row r="582" spans="1:121" ht="17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</row>
    <row r="583" spans="1:121" ht="17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</row>
    <row r="584" spans="1:121" ht="17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</row>
    <row r="585" spans="1:121" ht="17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</row>
    <row r="586" spans="1:121" ht="17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</row>
    <row r="587" spans="1:121" ht="17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</row>
    <row r="588" spans="1:121" ht="17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</row>
    <row r="589" spans="1:121" ht="17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</row>
    <row r="590" spans="1:121" ht="17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</row>
    <row r="591" spans="1:121" ht="17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</row>
    <row r="592" spans="1:121" ht="17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</row>
    <row r="593" spans="1:121" ht="17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</row>
    <row r="594" spans="1:121" ht="17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</row>
    <row r="595" spans="1:121" ht="17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</row>
    <row r="596" spans="1:121" ht="17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</row>
    <row r="597" spans="1:121" ht="17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</row>
    <row r="598" spans="1:121" ht="17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</row>
    <row r="599" spans="1:121" ht="17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</row>
    <row r="600" spans="1:121" ht="17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</row>
    <row r="601" spans="1:121" ht="17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</row>
    <row r="602" spans="1:121" ht="17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</row>
    <row r="603" spans="1:121" ht="17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</row>
    <row r="604" spans="1:121" ht="17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</row>
    <row r="605" spans="1:121" ht="17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</row>
    <row r="606" spans="1:121" ht="17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</row>
    <row r="607" spans="1:121" ht="17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</row>
    <row r="608" spans="1:121" ht="17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</row>
  </sheetData>
  <sheetProtection/>
  <protectedRanges>
    <protectedRange sqref="CV10:DN38" name="Range6"/>
    <protectedRange sqref="C10:D38" name="Range1"/>
    <protectedRange sqref="CO10:CO38" name="Range5_4"/>
  </protectedRanges>
  <mergeCells count="123">
    <mergeCell ref="M4:CP4"/>
    <mergeCell ref="M5:AM5"/>
    <mergeCell ref="CV6:CX6"/>
    <mergeCell ref="CK5:CM6"/>
    <mergeCell ref="M6:P6"/>
    <mergeCell ref="Q6:T6"/>
    <mergeCell ref="AZ5:BB6"/>
    <mergeCell ref="BC6:BF6"/>
    <mergeCell ref="BJ6:BL6"/>
    <mergeCell ref="AC6:AF6"/>
    <mergeCell ref="CN7:CN8"/>
    <mergeCell ref="CK7:CK8"/>
    <mergeCell ref="DO4:DQ6"/>
    <mergeCell ref="Q3:S3"/>
    <mergeCell ref="BC5:BR5"/>
    <mergeCell ref="CS4:CU6"/>
    <mergeCell ref="DB5:DD6"/>
    <mergeCell ref="BG6:BI6"/>
    <mergeCell ref="U7:U8"/>
    <mergeCell ref="CH5:CJ6"/>
    <mergeCell ref="CI7:CJ7"/>
    <mergeCell ref="CE6:CG6"/>
    <mergeCell ref="AH7:AJ7"/>
    <mergeCell ref="AD7:AF7"/>
    <mergeCell ref="CB5:CG5"/>
    <mergeCell ref="CE7:CE8"/>
    <mergeCell ref="CF7:CG7"/>
    <mergeCell ref="AG6:AJ6"/>
    <mergeCell ref="AO7:AP7"/>
    <mergeCell ref="CB6:CD6"/>
    <mergeCell ref="BY6:CA6"/>
    <mergeCell ref="BP6:BR6"/>
    <mergeCell ref="AN6:AP6"/>
    <mergeCell ref="AQ6:AS6"/>
    <mergeCell ref="AQ7:AQ8"/>
    <mergeCell ref="AN7:AN8"/>
    <mergeCell ref="AT7:AT8"/>
    <mergeCell ref="BA7:BB7"/>
    <mergeCell ref="BC7:BC8"/>
    <mergeCell ref="BN7:BO7"/>
    <mergeCell ref="DK7:DK8"/>
    <mergeCell ref="DE5:DM5"/>
    <mergeCell ref="DH7:DH8"/>
    <mergeCell ref="DK6:DM6"/>
    <mergeCell ref="AK6:AM6"/>
    <mergeCell ref="AK7:AK8"/>
    <mergeCell ref="BS7:BS8"/>
    <mergeCell ref="BY7:BY8"/>
    <mergeCell ref="BS6:BU6"/>
    <mergeCell ref="CH7:CH8"/>
    <mergeCell ref="AL7:AM7"/>
    <mergeCell ref="AR7:AS7"/>
    <mergeCell ref="DH6:DJ6"/>
    <mergeCell ref="CY7:CY8"/>
    <mergeCell ref="CY6:DA6"/>
    <mergeCell ref="DI7:DJ7"/>
    <mergeCell ref="DE7:DE8"/>
    <mergeCell ref="BM7:BM8"/>
    <mergeCell ref="DB7:DB8"/>
    <mergeCell ref="DE6:DG6"/>
    <mergeCell ref="M7:M8"/>
    <mergeCell ref="N7:P7"/>
    <mergeCell ref="R7:T7"/>
    <mergeCell ref="AC7:AC8"/>
    <mergeCell ref="Y7:Y8"/>
    <mergeCell ref="Z7:AB7"/>
    <mergeCell ref="V7:X7"/>
    <mergeCell ref="AN5:AY5"/>
    <mergeCell ref="Q7:Q8"/>
    <mergeCell ref="AT6:AV6"/>
    <mergeCell ref="AW6:AY6"/>
    <mergeCell ref="U6:X6"/>
    <mergeCell ref="AW7:AW8"/>
    <mergeCell ref="AG7:AG8"/>
    <mergeCell ref="AU7:AV7"/>
    <mergeCell ref="AX7:AY7"/>
    <mergeCell ref="Y6:AB6"/>
    <mergeCell ref="A4:A8"/>
    <mergeCell ref="B4:B8"/>
    <mergeCell ref="I4:L6"/>
    <mergeCell ref="C4:C8"/>
    <mergeCell ref="E7:E8"/>
    <mergeCell ref="E4:H6"/>
    <mergeCell ref="I7:I8"/>
    <mergeCell ref="D4:D8"/>
    <mergeCell ref="F7:H7"/>
    <mergeCell ref="J7:L7"/>
    <mergeCell ref="DP7:DQ7"/>
    <mergeCell ref="DN4:DN8"/>
    <mergeCell ref="DL7:DM7"/>
    <mergeCell ref="CW7:CX7"/>
    <mergeCell ref="CZ7:DA7"/>
    <mergeCell ref="DF7:DG7"/>
    <mergeCell ref="DC7:DD7"/>
    <mergeCell ref="DO7:DO8"/>
    <mergeCell ref="CV4:DM4"/>
    <mergeCell ref="CV5:DA5"/>
    <mergeCell ref="BM6:BO6"/>
    <mergeCell ref="BP7:BP8"/>
    <mergeCell ref="BV7:BV8"/>
    <mergeCell ref="BV6:BX6"/>
    <mergeCell ref="BQ7:BR7"/>
    <mergeCell ref="BT7:BU7"/>
    <mergeCell ref="BJ7:BJ8"/>
    <mergeCell ref="CB7:CB8"/>
    <mergeCell ref="BG7:BG8"/>
    <mergeCell ref="CT7:CU7"/>
    <mergeCell ref="BH7:BI7"/>
    <mergeCell ref="CR4:CR8"/>
    <mergeCell ref="CL7:CM7"/>
    <mergeCell ref="BS5:CA5"/>
    <mergeCell ref="CC7:CD7"/>
    <mergeCell ref="BK7:BL7"/>
    <mergeCell ref="BD7:BF7"/>
    <mergeCell ref="CV7:CV8"/>
    <mergeCell ref="CN5:CQ6"/>
    <mergeCell ref="CO7:CQ7"/>
    <mergeCell ref="C1:R1"/>
    <mergeCell ref="C2:O2"/>
    <mergeCell ref="AZ7:AZ8"/>
    <mergeCell ref="CS7:CS8"/>
    <mergeCell ref="BW7:BX7"/>
    <mergeCell ref="BZ7:CA7"/>
  </mergeCells>
  <printOptions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58" r:id="rId1"/>
  <colBreaks count="6" manualBreakCount="6">
    <brk id="20" max="65535" man="1"/>
    <brk id="39" max="65535" man="1"/>
    <brk id="54" max="65535" man="1"/>
    <brk id="73" max="65535" man="1"/>
    <brk id="91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2017-04-26T07:14:55Z</cp:lastPrinted>
  <dcterms:created xsi:type="dcterms:W3CDTF">2002-03-15T09:46:46Z</dcterms:created>
  <dcterms:modified xsi:type="dcterms:W3CDTF">2017-05-03T08:49:06Z</dcterms:modified>
  <cp:category/>
  <cp:version/>
  <cp:contentType/>
  <cp:contentStatus/>
</cp:coreProperties>
</file>