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Gorcarnakan" sheetId="1" r:id="rId1"/>
    <sheet name="tntesaditakan" sheetId="2" r:id="rId2"/>
  </sheets>
  <definedNames/>
  <calcPr fullCalcOnLoad="1"/>
</workbook>
</file>

<file path=xl/sharedStrings.xml><?xml version="1.0" encoding="utf-8"?>
<sst xmlns="http://schemas.openxmlformats.org/spreadsheetml/2006/main" count="263" uniqueCount="111">
  <si>
    <t>ՀԱՇՎԵՏՎՈՒԹՅՈՒՆ</t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</si>
  <si>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</si>
  <si>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ֆոնդային մաս</t>
  </si>
  <si>
    <t>ԸՆԴԱՄԵՆԸ</t>
  </si>
  <si>
    <t>տարեկան ճշտված պլան</t>
  </si>
  <si>
    <t>փաստ</t>
  </si>
  <si>
    <t>Հ/հ</t>
  </si>
  <si>
    <t>Համայնքի անվանումը</t>
  </si>
  <si>
    <t>Արենի</t>
  </si>
  <si>
    <t>Գետափ</t>
  </si>
  <si>
    <t>Հորբատեղ</t>
  </si>
  <si>
    <t>Գողթանիկ</t>
  </si>
  <si>
    <t>Վարդահովիտ</t>
  </si>
  <si>
    <t>Շատին</t>
  </si>
  <si>
    <t>Հերմոն</t>
  </si>
  <si>
    <t>Եղեգիս</t>
  </si>
  <si>
    <t>Վերնաշեն</t>
  </si>
  <si>
    <t>Գլաձոր</t>
  </si>
  <si>
    <t>Սալլի</t>
  </si>
  <si>
    <t>Աղավնաձոր</t>
  </si>
  <si>
    <t>Ռինդ</t>
  </si>
  <si>
    <t>Աղնջաձոր</t>
  </si>
  <si>
    <t>Հորս</t>
  </si>
  <si>
    <t>Եղեգնաձոր</t>
  </si>
  <si>
    <t>Ագարակաձոր</t>
  </si>
  <si>
    <t>Արփի</t>
  </si>
  <si>
    <t>Արտաբույնք</t>
  </si>
  <si>
    <t>Գնիշիկ</t>
  </si>
  <si>
    <t>Ելփին</t>
  </si>
  <si>
    <t>Թառաթումբ</t>
  </si>
  <si>
    <t>Խաչիկ</t>
  </si>
  <si>
    <t>Մալիշկա</t>
  </si>
  <si>
    <t>Չիվա</t>
  </si>
  <si>
    <t>Քարագլուխ</t>
  </si>
  <si>
    <t>Բարձրունի</t>
  </si>
  <si>
    <t>Նոր Ազնաբերդ</t>
  </si>
  <si>
    <t>Արին</t>
  </si>
  <si>
    <t>Խնձորուտ</t>
  </si>
  <si>
    <t>Վայք</t>
  </si>
  <si>
    <t>Կարմրաշեն</t>
  </si>
  <si>
    <t>Զառիթափ</t>
  </si>
  <si>
    <t>Փոռ</t>
  </si>
  <si>
    <t>Արտավան</t>
  </si>
  <si>
    <t>Գոմք</t>
  </si>
  <si>
    <t>Սարավան</t>
  </si>
  <si>
    <t>Սերս</t>
  </si>
  <si>
    <t>Ազատեկ</t>
  </si>
  <si>
    <t>Հերհեր</t>
  </si>
  <si>
    <t>Զեդեա</t>
  </si>
  <si>
    <t>Մարտիրոս</t>
  </si>
  <si>
    <t>Ջերմուկ</t>
  </si>
  <si>
    <t>Գնդեվազ</t>
  </si>
  <si>
    <t>Ընդամենը մարզում</t>
  </si>
  <si>
    <t>հազար դրամ</t>
  </si>
  <si>
    <t xml:space="preserve">     այդ թվում`  </t>
  </si>
  <si>
    <t xml:space="preserve">ԸՆԴՀԱՆՈՒՐ ԲՆՈՒՅԹԻ ՀԱՄԱՅՆՔԱՅԻՆ ԾԱՌԱՅՈՒԹՅՈՒՆՆԵՐ`  ընդամենը   
(տող2110+տող2120+տող2130+
տող2140+տող2150  +տող2160+տող2170+տող2180)  </t>
  </si>
  <si>
    <t>ՇՐՋԱԿԱ ՄԻՋԱՎԱՅՐԻ ՊԱՇՏՊԱՆՈՒԹՅՈՒՆ 
(տող2510+տող2520+տող2530+տող2540+տող2550+տող2560)</t>
  </si>
  <si>
    <t>ԲՆԱԿԱՐԱՆԱՅԻՆ ՇԻՆԱՐԱՐՈՒԹՅՈՒՆ ԵՎ  ԿՈՄՈՒՆԱԼ ԾԱՌԱՅՈՒԹՅՈՒՆ                           բյուջ. տող 400         (տող 3610+տող3620+տող3630+
տող3640+ տող3650+
տող3660)</t>
  </si>
  <si>
    <t>ԱՌՈՂՋԱՊԱՀՈՒԹՅՈՒՆ`  
 ընդամենը                (տող 2710 - տող 2720 
+տող2730+տող2740+տող2750+տող2760)</t>
  </si>
  <si>
    <t xml:space="preserve"> ՀԱՆԳԻՍՏ, ՄՇԱԿՈՒՅԹ և ԿՐՈՆ                                           (տող 2810+տող2820+տող+2830+
տող2840+ - տող 2850+տող2860)</t>
  </si>
  <si>
    <t>Ð/Ñ</t>
  </si>
  <si>
    <t xml:space="preserve">ԿՐԹՈԻԹՅՈւՆ 
(տող2910+տող2920+տող2930+տող2940+տող2950+տող2960+տող2970+տող2980)
</t>
  </si>
  <si>
    <t>ՍՈՑԻԱԼԱԿԱՆ
ՊԱՇՏՊԱՆՈՒԹՅՈՒՆ  
(տող3010+տող3020+տող3030+տող3040+տող3050+տող3060+տող3070+տող3080+տող3090)</t>
  </si>
  <si>
    <t>ՀԻՄՆԱԿԱՆ ԲԱԺԻՆՆԵՐԻՆ ՉԴԱՍՎՈՂ ՊԱՀՈՒՍՏԱՅԻՆ ՖՈՆԴԵՐ (տող 3110)</t>
  </si>
  <si>
    <t xml:space="preserve"> Ընդամենը վարչական + ֆոնդային բյուջե</t>
  </si>
  <si>
    <t xml:space="preserve"> Ընդամենը վարչական բյուջե</t>
  </si>
  <si>
    <t xml:space="preserve"> Ընդամենը ֆոնդային բյուջե</t>
  </si>
  <si>
    <t>Վարչական բյուջե</t>
  </si>
  <si>
    <t>Ֆոնդային բյուջե</t>
  </si>
  <si>
    <t>որից սուբվենցիա</t>
  </si>
  <si>
    <t xml:space="preserve"> Ֆոնդային բյուջե</t>
  </si>
  <si>
    <t>սուբվենցիա</t>
  </si>
  <si>
    <t>փաստ.  /հաշվետու ժամանակաշրջան</t>
  </si>
  <si>
    <t xml:space="preserve">³Û¹ ÃíáõÙ ëáõµí. Ñ³ßí³ñÏ.                                                                                                                                                                                                                                       ï³ñ»Ï³Ý </t>
  </si>
  <si>
    <t>ëáõµí.÷³ëï. 
/Ñ³ßí»ïáõ Å³Ù³Ý³Ï³ßñç³Ý/</t>
  </si>
  <si>
    <t xml:space="preserve">հաշվարկ.  </t>
  </si>
  <si>
    <t>ԸՆԴԱՄԵՆԸ ԾԱԽՍԵՐ բյուջ. տող 3000(տող 2100+տող 2200+ տող 2300+տող 2400 + տող 2500 + տող 2600 + տող 2700+ տող 2800 + տող 2900 + տող 3000+ տող 3100)</t>
  </si>
  <si>
    <t>ԸՆԴԱՄԵՆԸ ԲՅՈՒՋԵՏԱՅԻՆ ԾԱԽՍԵՐ  ( բյուջ.տող 4100 +տող 4200+տող4300+
տող 4400+տող 4500+տող4600+տող 4700)</t>
  </si>
  <si>
    <t xml:space="preserve">                               Ա.  Ը ն թ ա ց ի կ   ծ ա խ ս ե ր  (բյուջ. տող 4050+տող5000+տող6000)</t>
  </si>
  <si>
    <t>Ընդամենը վարչական բյուջե</t>
  </si>
  <si>
    <t>Բ. Ոչ ֆինանսական ակտիվների գծով ծխսեր  (տող5100+տող5200+տող5300+տող5400)</t>
  </si>
  <si>
    <t>Գ.Ոչ ֆինանսական ակտիվների իրացումից մուտքեր</t>
  </si>
  <si>
    <t xml:space="preserve">Այլ ծախսեր*
այդ թվում` համայնքի բյուջեի վարչական մասի պահուստային ֆոնդից ֆոնդային մաս կատարվող հատկացումներ
</t>
  </si>
  <si>
    <t>Ընդամենը ֆոնդային բյուջե</t>
  </si>
  <si>
    <t xml:space="preserve"> այդ թվում` </t>
  </si>
  <si>
    <t>այդ թվում</t>
  </si>
  <si>
    <t xml:space="preserve">§Հիմնական միջոցների իրացումից մուտքեր¦
(տող 6100),
§Պաշարների իրացումից մուտքեր¦ (տող 6200),
§Բարձրարժեք ակտիվների իրացումից մուտքեր¦ (6300)
</t>
  </si>
  <si>
    <t>Չարտադրված ակտիվների իրացումից մուտքեր (տող 6410+տող6420+6430+տող6440)</t>
  </si>
  <si>
    <r>
      <t xml:space="preserve">1.1 Աշխատանքի վարձատրություն (տող4110+տող4120+տող4130)       </t>
    </r>
    <r>
      <rPr>
        <sz val="9"/>
        <rFont val="GHEA Grapalat"/>
        <family val="3"/>
      </rPr>
      <t xml:space="preserve">                                                                                                                                                                                                            </t>
    </r>
  </si>
  <si>
    <t>1.2 Ծառայությունների և ապրանքների ձեռք բերում 
(տող 4210+տող 4220+տող 4230+տող 4240+տող4250+
տող 4260)</t>
  </si>
  <si>
    <t>1.3 Տոկոսավճարներ 
(տող4310+տող4320տող4330)</t>
  </si>
  <si>
    <t>1.4 Սուբսիդաներ 
(տող 4410+տող 4420)</t>
  </si>
  <si>
    <t>1.5 Դրամաշնորհներ
 (տող4510+տող4520+տող4530+տող4540)</t>
  </si>
  <si>
    <t>1.6 Սոցիալական      նպաստներ և կենսաթոշակներ 
(տող 4610+տող 4630+տող4640)</t>
  </si>
  <si>
    <t xml:space="preserve">Այլ ծախսեր*
այդ թվում` 
պահուստային միջոցներ </t>
  </si>
  <si>
    <t>1.1. Հիմնական միջոցներ
(տող 5110+
տող5120+տող5130)</t>
  </si>
  <si>
    <t>1.2 Պաշարներ 
(տող5211+տող5221+
տող5231+տող5241)</t>
  </si>
  <si>
    <t>1.3 §Բարձրարժեք ակտիվներ¦  (տող 5311)
1.4 §Չարտադրված ակտիվներ¦ (տող 5400)</t>
  </si>
  <si>
    <t>§Դրամով վճարվող աշխատավարձեր և հավելավճարներ¦ (4110),
§Բնեղեն աշխատավարձեր և հավելավճարներ¦(4120)</t>
  </si>
  <si>
    <t>Սոցիալական ապահովության վճարներ
(տող 4130)</t>
  </si>
  <si>
    <t>Հողի իրացումից մուտքեր 
(տող 6410)</t>
  </si>
  <si>
    <t>§Օգտակար հանածոների իրացումից մուտքեր¦, (տող 6420),  §Այլ բնական ծագում ունեցող հիմնական միջոցների իրացումից մուտքեր¦ (տող 6430), §Ոչ նյութական չարտադրված ակտիվների իրացումից մուտքեր¦ (տող 6440)</t>
  </si>
  <si>
    <t>տարեկան</t>
  </si>
  <si>
    <t>փաստ. /հաշվետու ժամանակաշրջան/</t>
  </si>
  <si>
    <t>ë»÷.</t>
  </si>
  <si>
    <t xml:space="preserve">ՊԱՇՏՊԱՆՈՒԹՅՈՒՆ` ընդամենը        բյուջ. տող 2200  (տող 2210+տող 2220+ տող 2240+տող2250)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</si>
  <si>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ՀԱՍԱՐԱԿԱԿԱՆ ԿԱՐԳ, 
ԱՆՎՏԱՆԳ. ԵՎ ԴԱՏԱԿԱՆ ԳՈՐԾՈՒՆԵՈՒԹՅՈՒՆ` ընդամենը  բյուջ. տող 2300 տող 2310+տող 2320+ տող 2330+տող 2340+տող 2350+տող 2360+տող 2370)</t>
  </si>
  <si>
    <t xml:space="preserve"> ՏՆՏԵՍԱԿԱՆ ՀԱՐԱԲԵՐՈՒԹՅՈՒՆՆԵՐ    ընդամենը(տող 2410+տող 2420+տող 2430+տող 2440+տող 2450+տող 2460+տող 2470+տող 2480+տող 2490)   </t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</si>
  <si>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</si>
  <si>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t xml:space="preserve">  ՀՀ   ՎԱՅՈՑ ՁՈՐԻ    ՄԱՐԶԻ   ՀԱՄԱՅՆՔՆԵՐԻ   ԲՅՈՒՋԵՏԱՅԻՆ   ԾԱԽՍԵՐԻ   ՎԵՐԱԲԵՐՅԱԼ (Բյուջետային  ծախսերը ըստ տնտեսագիտական դասակարգման)
01.07.2015թ. </t>
  </si>
  <si>
    <t xml:space="preserve">  ՀՀ  ՎԱՅՈՑ ՁՈՐԻ  ՄԱՐԶԻ   ՀԱՄԱՅՆՔՆԵՐԻ   ԲՅՈՒՋԵՏԱՅԻՆ   ԾԱԽՍԵՐԻ   ՎԵՐԱԲԵՐՅԱԼ (Բյուջետային ծախսերը ըստ գործառնական դասակարգման)
01.07.2015թ.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</si>
</sst>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8">
    <font>
      <sz val="10"/>
      <name val="Arial"/>
      <family val="0"/>
    </font>
    <font>
      <b/>
      <sz val="10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8"/>
      <name val="GHEA Grapalat"/>
      <family val="3"/>
    </font>
    <font>
      <sz val="10"/>
      <name val="Times Armenian"/>
      <family val="1"/>
    </font>
    <font>
      <sz val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4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3" borderId="1" xfId="0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165" fontId="3" fillId="0" borderId="1" xfId="19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1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 applyProtection="1">
      <alignment horizontal="center" vertical="center" wrapText="1"/>
      <protection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4" fontId="2" fillId="6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 wrapText="1"/>
      <protection/>
    </xf>
    <xf numFmtId="165" fontId="2" fillId="5" borderId="1" xfId="0" applyNumberFormat="1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/>
    </xf>
    <xf numFmtId="165" fontId="2" fillId="5" borderId="0" xfId="0" applyNumberFormat="1" applyFont="1" applyFill="1" applyAlignment="1">
      <alignment/>
    </xf>
    <xf numFmtId="164" fontId="2" fillId="5" borderId="1" xfId="0" applyNumberFormat="1" applyFont="1" applyFill="1" applyBorder="1" applyAlignment="1">
      <alignment/>
    </xf>
    <xf numFmtId="165" fontId="1" fillId="5" borderId="1" xfId="0" applyNumberFormat="1" applyFont="1" applyFill="1" applyBorder="1" applyAlignment="1">
      <alignment horizontal="center" vertical="center" wrapText="1"/>
    </xf>
    <xf numFmtId="166" fontId="2" fillId="5" borderId="0" xfId="20" applyNumberFormat="1" applyFont="1" applyFill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" fontId="3" fillId="8" borderId="5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3" fillId="3" borderId="6" xfId="0" applyFont="1" applyFill="1" applyBorder="1" applyAlignment="1" applyProtection="1">
      <alignment horizontal="center" vertical="center" wrapText="1"/>
      <protection/>
    </xf>
    <xf numFmtId="0" fontId="2" fillId="9" borderId="1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5" borderId="0" xfId="0" applyNumberFormat="1" applyFont="1" applyFill="1" applyAlignment="1">
      <alignment/>
    </xf>
    <xf numFmtId="165" fontId="2" fillId="5" borderId="0" xfId="0" applyNumberFormat="1" applyFont="1" applyFill="1" applyAlignment="1">
      <alignment/>
    </xf>
    <xf numFmtId="0" fontId="2" fillId="5" borderId="0" xfId="0" applyFont="1" applyFill="1" applyAlignment="1">
      <alignment/>
    </xf>
    <xf numFmtId="165" fontId="3" fillId="0" borderId="1" xfId="0" applyNumberFormat="1" applyFont="1" applyBorder="1" applyAlignment="1" applyProtection="1">
      <alignment horizontal="right" vertical="center" wrapText="1"/>
      <protection locked="0"/>
    </xf>
    <xf numFmtId="165" fontId="3" fillId="0" borderId="1" xfId="0" applyNumberFormat="1" applyFont="1" applyBorder="1" applyAlignment="1" applyProtection="1">
      <alignment horizontal="right" vertical="center"/>
      <protection locked="0"/>
    </xf>
    <xf numFmtId="165" fontId="2" fillId="5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Border="1" applyAlignment="1" applyProtection="1">
      <alignment vertical="center" wrapText="1"/>
      <protection/>
    </xf>
    <xf numFmtId="4" fontId="3" fillId="0" borderId="7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2" fillId="5" borderId="8" xfId="0" applyFont="1" applyFill="1" applyBorder="1" applyAlignment="1" applyProtection="1">
      <alignment horizontal="center" vertical="center" wrapText="1"/>
      <protection/>
    </xf>
    <xf numFmtId="0" fontId="2" fillId="5" borderId="5" xfId="0" applyFont="1" applyFill="1" applyBorder="1" applyAlignment="1" applyProtection="1">
      <alignment horizontal="center" vertical="center" wrapText="1"/>
      <protection/>
    </xf>
    <xf numFmtId="0" fontId="2" fillId="5" borderId="3" xfId="0" applyFont="1" applyFill="1" applyBorder="1" applyAlignment="1" applyProtection="1">
      <alignment horizontal="center" vertical="center" wrapText="1"/>
      <protection/>
    </xf>
    <xf numFmtId="0" fontId="5" fillId="0" borderId="8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4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5" borderId="9" xfId="0" applyNumberFormat="1" applyFont="1" applyFill="1" applyBorder="1" applyAlignment="1" applyProtection="1">
      <alignment vertical="center" wrapText="1"/>
      <protection/>
    </xf>
    <xf numFmtId="0" fontId="1" fillId="5" borderId="7" xfId="0" applyNumberFormat="1" applyFont="1" applyFill="1" applyBorder="1" applyAlignment="1" applyProtection="1">
      <alignment vertical="center" wrapText="1"/>
      <protection/>
    </xf>
    <xf numFmtId="0" fontId="1" fillId="5" borderId="10" xfId="0" applyNumberFormat="1" applyFont="1" applyFill="1" applyBorder="1" applyAlignment="1" applyProtection="1">
      <alignment vertical="center" wrapText="1"/>
      <protection/>
    </xf>
    <xf numFmtId="0" fontId="1" fillId="5" borderId="6" xfId="0" applyNumberFormat="1" applyFont="1" applyFill="1" applyBorder="1" applyAlignment="1" applyProtection="1">
      <alignment vertical="center" wrapText="1"/>
      <protection/>
    </xf>
    <xf numFmtId="0" fontId="1" fillId="5" borderId="4" xfId="0" applyNumberFormat="1" applyFont="1" applyFill="1" applyBorder="1" applyAlignment="1" applyProtection="1">
      <alignment vertical="center" wrapText="1"/>
      <protection/>
    </xf>
    <xf numFmtId="0" fontId="1" fillId="5" borderId="11" xfId="0" applyNumberFormat="1" applyFont="1" applyFill="1" applyBorder="1" applyAlignment="1" applyProtection="1">
      <alignment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4" fontId="3" fillId="0" borderId="1" xfId="0" applyNumberFormat="1" applyFont="1" applyBorder="1" applyAlignment="1">
      <alignment horizontal="center" vertical="center" wrapText="1"/>
    </xf>
    <xf numFmtId="165" fontId="3" fillId="0" borderId="9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left" vertical="center" wrapText="1"/>
    </xf>
    <xf numFmtId="4" fontId="3" fillId="0" borderId="5" xfId="0" applyNumberFormat="1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left" vertical="center" wrapText="1"/>
    </xf>
    <xf numFmtId="4" fontId="3" fillId="8" borderId="1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  <protection/>
    </xf>
    <xf numFmtId="4" fontId="3" fillId="8" borderId="8" xfId="0" applyNumberFormat="1" applyFont="1" applyFill="1" applyBorder="1" applyAlignment="1">
      <alignment horizontal="left" vertical="center" wrapText="1"/>
    </xf>
    <xf numFmtId="4" fontId="3" fillId="8" borderId="5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4" fontId="3" fillId="0" borderId="6" xfId="0" applyNumberFormat="1" applyFont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4" fillId="9" borderId="14" xfId="0" applyFont="1" applyFill="1" applyBorder="1" applyAlignment="1" applyProtection="1">
      <alignment horizontal="center" vertical="center" wrapText="1"/>
      <protection/>
    </xf>
    <xf numFmtId="0" fontId="4" fillId="9" borderId="15" xfId="0" applyFont="1" applyFill="1" applyBorder="1" applyAlignment="1" applyProtection="1">
      <alignment horizontal="center" vertical="center" wrapText="1"/>
      <protection/>
    </xf>
    <xf numFmtId="0" fontId="4" fillId="9" borderId="2" xfId="0" applyFont="1" applyFill="1" applyBorder="1" applyAlignment="1" applyProtection="1">
      <alignment horizontal="center" vertical="center" wrapText="1"/>
      <protection/>
    </xf>
    <xf numFmtId="0" fontId="3" fillId="9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6" borderId="9" xfId="0" applyNumberFormat="1" applyFont="1" applyFill="1" applyBorder="1" applyAlignment="1" applyProtection="1">
      <alignment horizontal="center" vertical="center" wrapText="1"/>
      <protection/>
    </xf>
    <xf numFmtId="0" fontId="4" fillId="6" borderId="7" xfId="0" applyNumberFormat="1" applyFont="1" applyFill="1" applyBorder="1" applyAlignment="1" applyProtection="1">
      <alignment horizontal="center" vertical="center" wrapText="1"/>
      <protection/>
    </xf>
    <xf numFmtId="0" fontId="4" fillId="6" borderId="12" xfId="0" applyNumberFormat="1" applyFont="1" applyFill="1" applyBorder="1" applyAlignment="1" applyProtection="1">
      <alignment horizontal="center" vertical="center" wrapText="1"/>
      <protection/>
    </xf>
    <xf numFmtId="0" fontId="4" fillId="6" borderId="0" xfId="0" applyNumberFormat="1" applyFont="1" applyFill="1" applyBorder="1" applyAlignment="1" applyProtection="1">
      <alignment horizontal="center" vertical="center" wrapText="1"/>
      <protection/>
    </xf>
    <xf numFmtId="0" fontId="4" fillId="6" borderId="6" xfId="0" applyNumberFormat="1" applyFont="1" applyFill="1" applyBorder="1" applyAlignment="1" applyProtection="1">
      <alignment horizontal="center" vertical="center" wrapText="1"/>
      <protection/>
    </xf>
    <xf numFmtId="0" fontId="4" fillId="6" borderId="4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BJ159"/>
  <sheetViews>
    <sheetView tabSelected="1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3" sqref="B3"/>
    </sheetView>
  </sheetViews>
  <sheetFormatPr defaultColWidth="9.140625" defaultRowHeight="12.75"/>
  <cols>
    <col min="1" max="1" width="0.9921875" style="5" hidden="1" customWidth="1"/>
    <col min="2" max="2" width="4.57421875" style="5" customWidth="1"/>
    <col min="3" max="3" width="17.7109375" style="5" customWidth="1"/>
    <col min="4" max="4" width="15.28125" style="5" customWidth="1"/>
    <col min="5" max="5" width="13.57421875" style="5" bestFit="1" customWidth="1"/>
    <col min="6" max="6" width="16.00390625" style="5" customWidth="1"/>
    <col min="7" max="8" width="14.8515625" style="5" bestFit="1" customWidth="1"/>
    <col min="9" max="9" width="13.57421875" style="5" bestFit="1" customWidth="1"/>
    <col min="10" max="10" width="11.00390625" style="5" customWidth="1"/>
    <col min="11" max="11" width="12.28125" style="5" customWidth="1"/>
    <col min="12" max="12" width="10.140625" style="5" customWidth="1"/>
    <col min="13" max="13" width="10.57421875" style="5" customWidth="1"/>
    <col min="14" max="14" width="9.421875" style="5" hidden="1" customWidth="1"/>
    <col min="15" max="15" width="8.8515625" style="5" hidden="1" customWidth="1"/>
    <col min="16" max="16" width="9.8515625" style="5" customWidth="1"/>
    <col min="17" max="17" width="11.28125" style="5" customWidth="1"/>
    <col min="18" max="18" width="11.140625" style="5" customWidth="1"/>
    <col min="19" max="19" width="9.140625" style="5" customWidth="1"/>
    <col min="20" max="20" width="12.140625" style="5" customWidth="1"/>
    <col min="21" max="21" width="9.140625" style="5" customWidth="1"/>
    <col min="22" max="22" width="10.8515625" style="5" customWidth="1"/>
    <col min="23" max="23" width="16.00390625" style="5" customWidth="1"/>
    <col min="24" max="24" width="7.8515625" style="5" customWidth="1"/>
    <col min="25" max="25" width="10.421875" style="5" customWidth="1"/>
    <col min="26" max="26" width="11.00390625" style="5" bestFit="1" customWidth="1"/>
    <col min="27" max="27" width="11.7109375" style="5" customWidth="1"/>
    <col min="28" max="28" width="11.28125" style="5" bestFit="1" customWidth="1"/>
    <col min="29" max="29" width="11.28125" style="5" customWidth="1"/>
    <col min="30" max="30" width="10.421875" style="5" customWidth="1"/>
    <col min="31" max="31" width="9.140625" style="5" customWidth="1"/>
    <col min="32" max="32" width="11.421875" style="5" customWidth="1"/>
    <col min="33" max="33" width="10.57421875" style="5" customWidth="1"/>
    <col min="34" max="34" width="11.00390625" style="5" customWidth="1"/>
    <col min="35" max="35" width="9.140625" style="5" customWidth="1"/>
    <col min="36" max="36" width="11.7109375" style="5" customWidth="1"/>
    <col min="37" max="37" width="10.57421875" style="5" customWidth="1"/>
    <col min="38" max="38" width="10.140625" style="5" customWidth="1"/>
    <col min="39" max="39" width="11.140625" style="5" customWidth="1"/>
    <col min="40" max="40" width="11.00390625" style="5" customWidth="1"/>
    <col min="41" max="41" width="10.140625" style="5" customWidth="1"/>
    <col min="42" max="43" width="11.00390625" style="5" customWidth="1"/>
    <col min="44" max="44" width="10.421875" style="5" customWidth="1"/>
    <col min="45" max="45" width="10.140625" style="5" customWidth="1"/>
    <col min="46" max="46" width="11.7109375" style="5" customWidth="1"/>
    <col min="47" max="47" width="11.28125" style="5" customWidth="1"/>
    <col min="48" max="48" width="10.00390625" style="5" customWidth="1"/>
    <col min="49" max="49" width="9.421875" style="5" customWidth="1"/>
    <col min="50" max="50" width="9.7109375" style="5" customWidth="1"/>
    <col min="51" max="51" width="10.421875" style="5" customWidth="1"/>
    <col min="52" max="52" width="9.421875" style="5" customWidth="1"/>
    <col min="53" max="53" width="9.57421875" style="5" customWidth="1"/>
    <col min="54" max="54" width="11.421875" style="5" customWidth="1"/>
    <col min="55" max="55" width="12.7109375" style="5" customWidth="1"/>
    <col min="56" max="56" width="10.140625" style="5" customWidth="1"/>
    <col min="57" max="57" width="11.00390625" style="5" bestFit="1" customWidth="1"/>
    <col min="58" max="58" width="9.421875" style="5" customWidth="1"/>
    <col min="59" max="59" width="10.421875" style="5" customWidth="1"/>
    <col min="60" max="16384" width="9.140625" style="5" customWidth="1"/>
  </cols>
  <sheetData>
    <row r="1" spans="2:59" ht="21.75" customHeight="1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36"/>
      <c r="U1" s="36"/>
      <c r="V1" s="36"/>
      <c r="W1" s="36"/>
      <c r="X1" s="36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</row>
    <row r="2" spans="2:59" ht="40.5" customHeight="1">
      <c r="B2" s="53" t="s">
        <v>110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35"/>
      <c r="S2" s="35"/>
      <c r="T2" s="35"/>
      <c r="U2" s="35"/>
      <c r="V2" s="35"/>
      <c r="W2" s="35"/>
      <c r="X2" s="35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20"/>
      <c r="AY2" s="20"/>
      <c r="AZ2" s="20"/>
      <c r="BA2" s="20"/>
      <c r="BB2" s="20"/>
      <c r="BC2" s="20"/>
      <c r="BD2" s="20"/>
      <c r="BE2" s="20"/>
      <c r="BF2" s="20"/>
      <c r="BG2" s="20"/>
    </row>
    <row r="3" spans="3:49" ht="17.25" customHeight="1">
      <c r="C3" s="6"/>
      <c r="D3" s="6"/>
      <c r="E3" s="6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75" t="s">
        <v>53</v>
      </c>
      <c r="X3" s="75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</row>
    <row r="4" spans="2:61" ht="16.5" customHeight="1">
      <c r="B4" s="74" t="s">
        <v>6</v>
      </c>
      <c r="C4" s="76" t="s">
        <v>7</v>
      </c>
      <c r="D4" s="77" t="s">
        <v>76</v>
      </c>
      <c r="E4" s="78"/>
      <c r="F4" s="78"/>
      <c r="G4" s="78"/>
      <c r="H4" s="78"/>
      <c r="I4" s="79"/>
      <c r="J4" s="83" t="s">
        <v>54</v>
      </c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58" t="s">
        <v>1</v>
      </c>
      <c r="BI4" s="71"/>
    </row>
    <row r="5" spans="2:61" ht="91.5" customHeight="1">
      <c r="B5" s="74"/>
      <c r="C5" s="76"/>
      <c r="D5" s="80"/>
      <c r="E5" s="81"/>
      <c r="F5" s="81"/>
      <c r="G5" s="81"/>
      <c r="H5" s="81"/>
      <c r="I5" s="82"/>
      <c r="J5" s="60" t="s">
        <v>55</v>
      </c>
      <c r="K5" s="61"/>
      <c r="L5" s="61"/>
      <c r="M5" s="61"/>
      <c r="N5" s="61"/>
      <c r="O5" s="61"/>
      <c r="P5" s="62"/>
      <c r="Q5" s="84" t="s">
        <v>105</v>
      </c>
      <c r="R5" s="84"/>
      <c r="S5" s="84"/>
      <c r="T5" s="84"/>
      <c r="U5" s="84" t="s">
        <v>106</v>
      </c>
      <c r="V5" s="84"/>
      <c r="W5" s="84"/>
      <c r="X5" s="84"/>
      <c r="Y5" s="54" t="s">
        <v>107</v>
      </c>
      <c r="Z5" s="69"/>
      <c r="AA5" s="69"/>
      <c r="AB5" s="69"/>
      <c r="AC5" s="22"/>
      <c r="AD5" s="54" t="s">
        <v>56</v>
      </c>
      <c r="AE5" s="69"/>
      <c r="AF5" s="69"/>
      <c r="AG5" s="55"/>
      <c r="AH5" s="54" t="s">
        <v>57</v>
      </c>
      <c r="AI5" s="69"/>
      <c r="AJ5" s="69"/>
      <c r="AK5" s="69"/>
      <c r="AL5" s="68" t="s">
        <v>58</v>
      </c>
      <c r="AM5" s="68"/>
      <c r="AN5" s="68"/>
      <c r="AO5" s="68"/>
      <c r="AP5" s="58" t="s">
        <v>59</v>
      </c>
      <c r="AQ5" s="59"/>
      <c r="AR5" s="59"/>
      <c r="AS5" s="59"/>
      <c r="AT5" s="57" t="s">
        <v>61</v>
      </c>
      <c r="AU5" s="57"/>
      <c r="AV5" s="57"/>
      <c r="AW5" s="57"/>
      <c r="AX5" s="57" t="s">
        <v>62</v>
      </c>
      <c r="AY5" s="57"/>
      <c r="AZ5" s="57"/>
      <c r="BA5" s="57"/>
      <c r="BB5" s="63" t="s">
        <v>63</v>
      </c>
      <c r="BC5" s="64"/>
      <c r="BD5" s="64"/>
      <c r="BE5" s="64"/>
      <c r="BF5" s="64"/>
      <c r="BG5" s="65"/>
      <c r="BH5" s="72"/>
      <c r="BI5" s="73"/>
    </row>
    <row r="6" spans="2:61" ht="25.5" customHeight="1">
      <c r="B6" s="74"/>
      <c r="C6" s="76"/>
      <c r="D6" s="68" t="s">
        <v>64</v>
      </c>
      <c r="E6" s="68"/>
      <c r="F6" s="68" t="s">
        <v>65</v>
      </c>
      <c r="G6" s="68"/>
      <c r="H6" s="68" t="s">
        <v>66</v>
      </c>
      <c r="I6" s="68"/>
      <c r="J6" s="68" t="s">
        <v>67</v>
      </c>
      <c r="K6" s="68"/>
      <c r="L6" s="54" t="s">
        <v>68</v>
      </c>
      <c r="M6" s="69"/>
      <c r="N6" s="69"/>
      <c r="O6" s="55"/>
      <c r="P6" s="22" t="s">
        <v>69</v>
      </c>
      <c r="Q6" s="54" t="s">
        <v>67</v>
      </c>
      <c r="R6" s="55"/>
      <c r="S6" s="54" t="s">
        <v>70</v>
      </c>
      <c r="T6" s="55"/>
      <c r="U6" s="54" t="s">
        <v>67</v>
      </c>
      <c r="V6" s="55"/>
      <c r="W6" s="54" t="s">
        <v>70</v>
      </c>
      <c r="X6" s="55"/>
      <c r="Y6" s="54" t="s">
        <v>67</v>
      </c>
      <c r="Z6" s="55"/>
      <c r="AA6" s="54" t="s">
        <v>70</v>
      </c>
      <c r="AB6" s="55"/>
      <c r="AC6" s="22" t="s">
        <v>71</v>
      </c>
      <c r="AD6" s="54" t="s">
        <v>67</v>
      </c>
      <c r="AE6" s="55"/>
      <c r="AF6" s="54" t="s">
        <v>70</v>
      </c>
      <c r="AG6" s="55"/>
      <c r="AH6" s="54" t="s">
        <v>67</v>
      </c>
      <c r="AI6" s="55"/>
      <c r="AJ6" s="54" t="s">
        <v>70</v>
      </c>
      <c r="AK6" s="55"/>
      <c r="AL6" s="54" t="s">
        <v>67</v>
      </c>
      <c r="AM6" s="55"/>
      <c r="AN6" s="54" t="s">
        <v>70</v>
      </c>
      <c r="AO6" s="55"/>
      <c r="AP6" s="54" t="s">
        <v>67</v>
      </c>
      <c r="AQ6" s="55"/>
      <c r="AR6" s="54" t="s">
        <v>70</v>
      </c>
      <c r="AS6" s="55"/>
      <c r="AT6" s="54" t="s">
        <v>67</v>
      </c>
      <c r="AU6" s="55"/>
      <c r="AV6" s="54" t="s">
        <v>70</v>
      </c>
      <c r="AW6" s="55"/>
      <c r="AX6" s="54" t="s">
        <v>67</v>
      </c>
      <c r="AY6" s="55"/>
      <c r="AZ6" s="54" t="s">
        <v>70</v>
      </c>
      <c r="BA6" s="55"/>
      <c r="BB6" s="66" t="s">
        <v>3</v>
      </c>
      <c r="BC6" s="67"/>
      <c r="BD6" s="54" t="s">
        <v>67</v>
      </c>
      <c r="BE6" s="55"/>
      <c r="BF6" s="54" t="s">
        <v>70</v>
      </c>
      <c r="BG6" s="55"/>
      <c r="BH6" s="66" t="s">
        <v>2</v>
      </c>
      <c r="BI6" s="67"/>
    </row>
    <row r="7" spans="2:61" ht="55.5" customHeight="1">
      <c r="B7" s="74"/>
      <c r="C7" s="76"/>
      <c r="D7" s="23" t="s">
        <v>75</v>
      </c>
      <c r="E7" s="24" t="s">
        <v>72</v>
      </c>
      <c r="F7" s="23" t="s">
        <v>75</v>
      </c>
      <c r="G7" s="24" t="s">
        <v>72</v>
      </c>
      <c r="H7" s="23" t="s">
        <v>75</v>
      </c>
      <c r="I7" s="24" t="s">
        <v>72</v>
      </c>
      <c r="J7" s="23" t="s">
        <v>75</v>
      </c>
      <c r="K7" s="24" t="s">
        <v>72</v>
      </c>
      <c r="L7" s="23" t="s">
        <v>75</v>
      </c>
      <c r="M7" s="24" t="s">
        <v>72</v>
      </c>
      <c r="N7" s="25" t="s">
        <v>73</v>
      </c>
      <c r="O7" s="26" t="s">
        <v>74</v>
      </c>
      <c r="P7" s="26"/>
      <c r="Q7" s="23" t="s">
        <v>75</v>
      </c>
      <c r="R7" s="24" t="s">
        <v>72</v>
      </c>
      <c r="S7" s="23" t="s">
        <v>75</v>
      </c>
      <c r="T7" s="24" t="s">
        <v>72</v>
      </c>
      <c r="U7" s="23" t="s">
        <v>75</v>
      </c>
      <c r="V7" s="24" t="s">
        <v>72</v>
      </c>
      <c r="W7" s="23" t="s">
        <v>75</v>
      </c>
      <c r="X7" s="24" t="s">
        <v>72</v>
      </c>
      <c r="Y7" s="23" t="s">
        <v>75</v>
      </c>
      <c r="Z7" s="24" t="s">
        <v>72</v>
      </c>
      <c r="AA7" s="23" t="s">
        <v>75</v>
      </c>
      <c r="AB7" s="24" t="s">
        <v>72</v>
      </c>
      <c r="AC7" s="24"/>
      <c r="AD7" s="23" t="s">
        <v>75</v>
      </c>
      <c r="AE7" s="24" t="s">
        <v>72</v>
      </c>
      <c r="AF7" s="23" t="s">
        <v>75</v>
      </c>
      <c r="AG7" s="24" t="s">
        <v>72</v>
      </c>
      <c r="AH7" s="23" t="s">
        <v>75</v>
      </c>
      <c r="AI7" s="24" t="s">
        <v>72</v>
      </c>
      <c r="AJ7" s="23" t="s">
        <v>75</v>
      </c>
      <c r="AK7" s="24" t="s">
        <v>72</v>
      </c>
      <c r="AL7" s="23" t="s">
        <v>75</v>
      </c>
      <c r="AM7" s="24" t="s">
        <v>72</v>
      </c>
      <c r="AN7" s="23" t="s">
        <v>75</v>
      </c>
      <c r="AO7" s="24" t="s">
        <v>72</v>
      </c>
      <c r="AP7" s="23" t="s">
        <v>75</v>
      </c>
      <c r="AQ7" s="24" t="s">
        <v>72</v>
      </c>
      <c r="AR7" s="23" t="s">
        <v>75</v>
      </c>
      <c r="AS7" s="24" t="s">
        <v>72</v>
      </c>
      <c r="AT7" s="23" t="s">
        <v>75</v>
      </c>
      <c r="AU7" s="24" t="s">
        <v>72</v>
      </c>
      <c r="AV7" s="23" t="s">
        <v>75</v>
      </c>
      <c r="AW7" s="24" t="s">
        <v>72</v>
      </c>
      <c r="AX7" s="23" t="s">
        <v>75</v>
      </c>
      <c r="AY7" s="24" t="s">
        <v>72</v>
      </c>
      <c r="AZ7" s="23" t="s">
        <v>75</v>
      </c>
      <c r="BA7" s="24" t="s">
        <v>72</v>
      </c>
      <c r="BB7" s="23" t="s">
        <v>75</v>
      </c>
      <c r="BC7" s="24" t="s">
        <v>72</v>
      </c>
      <c r="BD7" s="23" t="s">
        <v>75</v>
      </c>
      <c r="BE7" s="24" t="s">
        <v>72</v>
      </c>
      <c r="BF7" s="23" t="s">
        <v>75</v>
      </c>
      <c r="BG7" s="24" t="s">
        <v>72</v>
      </c>
      <c r="BH7" s="1" t="s">
        <v>4</v>
      </c>
      <c r="BI7" s="2" t="s">
        <v>5</v>
      </c>
    </row>
    <row r="8" spans="2:61" ht="15" customHeight="1">
      <c r="B8" s="7"/>
      <c r="C8" s="8">
        <v>1</v>
      </c>
      <c r="D8" s="8">
        <v>2</v>
      </c>
      <c r="E8" s="8">
        <v>3</v>
      </c>
      <c r="F8" s="8">
        <v>4</v>
      </c>
      <c r="G8" s="8">
        <v>5</v>
      </c>
      <c r="H8" s="8">
        <v>6</v>
      </c>
      <c r="I8" s="8">
        <v>7</v>
      </c>
      <c r="J8" s="8">
        <v>8</v>
      </c>
      <c r="K8" s="8">
        <v>9</v>
      </c>
      <c r="L8" s="8">
        <v>10</v>
      </c>
      <c r="M8" s="8">
        <v>11</v>
      </c>
      <c r="N8" s="8"/>
      <c r="O8" s="8"/>
      <c r="P8" s="8"/>
      <c r="Q8" s="8">
        <v>12</v>
      </c>
      <c r="R8" s="8">
        <v>13</v>
      </c>
      <c r="S8" s="8">
        <v>14</v>
      </c>
      <c r="T8" s="8">
        <v>15</v>
      </c>
      <c r="U8" s="8">
        <v>16</v>
      </c>
      <c r="V8" s="8">
        <v>17</v>
      </c>
      <c r="W8" s="8">
        <v>18</v>
      </c>
      <c r="X8" s="8">
        <v>19</v>
      </c>
      <c r="Y8" s="8">
        <v>20</v>
      </c>
      <c r="Z8" s="8">
        <v>21</v>
      </c>
      <c r="AA8" s="8">
        <v>22</v>
      </c>
      <c r="AB8" s="8">
        <v>23</v>
      </c>
      <c r="AC8" s="8"/>
      <c r="AD8" s="8">
        <v>24</v>
      </c>
      <c r="AE8" s="8">
        <v>25</v>
      </c>
      <c r="AF8" s="8">
        <v>26</v>
      </c>
      <c r="AG8" s="8">
        <v>27</v>
      </c>
      <c r="AH8" s="8">
        <v>28</v>
      </c>
      <c r="AI8" s="8">
        <v>29</v>
      </c>
      <c r="AJ8" s="8">
        <v>30</v>
      </c>
      <c r="AK8" s="8">
        <v>31</v>
      </c>
      <c r="AL8" s="8">
        <v>32</v>
      </c>
      <c r="AM8" s="8">
        <v>33</v>
      </c>
      <c r="AN8" s="8">
        <v>34</v>
      </c>
      <c r="AO8" s="8">
        <v>35</v>
      </c>
      <c r="AP8" s="8">
        <v>36</v>
      </c>
      <c r="AQ8" s="8">
        <v>37</v>
      </c>
      <c r="AR8" s="8">
        <v>38</v>
      </c>
      <c r="AS8" s="8">
        <v>39</v>
      </c>
      <c r="AT8" s="8">
        <v>40</v>
      </c>
      <c r="AU8" s="8">
        <v>41</v>
      </c>
      <c r="AV8" s="8">
        <v>42</v>
      </c>
      <c r="AW8" s="8">
        <v>43</v>
      </c>
      <c r="AX8" s="8">
        <v>44</v>
      </c>
      <c r="AY8" s="8">
        <v>45</v>
      </c>
      <c r="AZ8" s="8">
        <v>46</v>
      </c>
      <c r="BA8" s="8">
        <v>47</v>
      </c>
      <c r="BB8" s="8">
        <v>48</v>
      </c>
      <c r="BC8" s="8">
        <v>49</v>
      </c>
      <c r="BD8" s="8">
        <v>50</v>
      </c>
      <c r="BE8" s="8">
        <v>51</v>
      </c>
      <c r="BF8" s="8">
        <v>52</v>
      </c>
      <c r="BG8" s="8">
        <v>53</v>
      </c>
      <c r="BH8" s="8">
        <v>54</v>
      </c>
      <c r="BI8" s="8">
        <v>55</v>
      </c>
    </row>
    <row r="9" spans="2:61" s="17" customFormat="1" ht="16.5" customHeight="1">
      <c r="B9" s="9">
        <v>1</v>
      </c>
      <c r="C9" s="10" t="s">
        <v>8</v>
      </c>
      <c r="D9" s="4">
        <f aca="true" t="shared" si="0" ref="D9:D51">F9+H9-BF9</f>
        <v>43996.4</v>
      </c>
      <c r="E9" s="4">
        <f>G9+I9-DR9</f>
        <v>16479.62</v>
      </c>
      <c r="F9" s="27">
        <f aca="true" t="shared" si="1" ref="F9:F51">J9+Q9+U9+Y9+AD9+AH9+AL9+AP9+AT9+AX9+BD9</f>
        <v>43364.5</v>
      </c>
      <c r="G9" s="27">
        <f aca="true" t="shared" si="2" ref="G9:G52">K9+R9+V9+Z9+AE9+AI9+AM9+AQ9+AU9+AY9+BE9</f>
        <v>16949.12</v>
      </c>
      <c r="H9" s="27">
        <f>L9+S9+W9+AA9+AF9+AJ9+AN9+AR9+AV9+AZ9+BF9-BG9</f>
        <v>631.9</v>
      </c>
      <c r="I9" s="27">
        <f aca="true" t="shared" si="3" ref="I9:I52">M9+T9+X9+AB9+AG9+AK9+AO9+AS9+AW9+BA9+BG9</f>
        <v>-469.5</v>
      </c>
      <c r="J9" s="4">
        <v>25505</v>
      </c>
      <c r="K9" s="4">
        <v>11293.255</v>
      </c>
      <c r="L9" s="4">
        <v>0</v>
      </c>
      <c r="M9" s="4">
        <v>0</v>
      </c>
      <c r="N9" s="27"/>
      <c r="O9" s="27"/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4">
        <v>2800</v>
      </c>
      <c r="Z9" s="4">
        <v>1786.91</v>
      </c>
      <c r="AA9" s="4">
        <v>0</v>
      </c>
      <c r="AB9" s="4">
        <v>-469.5</v>
      </c>
      <c r="AC9" s="4">
        <v>0</v>
      </c>
      <c r="AD9" s="4">
        <v>3760</v>
      </c>
      <c r="AE9" s="4">
        <v>2202.55</v>
      </c>
      <c r="AF9" s="4">
        <v>0</v>
      </c>
      <c r="AG9" s="4">
        <v>0</v>
      </c>
      <c r="AH9" s="4">
        <v>1943</v>
      </c>
      <c r="AI9" s="4">
        <v>421.305</v>
      </c>
      <c r="AJ9" s="4">
        <v>0</v>
      </c>
      <c r="AK9" s="4">
        <v>0</v>
      </c>
      <c r="AL9" s="49">
        <v>0</v>
      </c>
      <c r="AM9" s="49">
        <v>0</v>
      </c>
      <c r="AN9" s="49">
        <v>0</v>
      </c>
      <c r="AO9" s="49">
        <v>0</v>
      </c>
      <c r="AP9" s="4">
        <v>1750</v>
      </c>
      <c r="AQ9" s="4">
        <v>888</v>
      </c>
      <c r="AR9" s="4">
        <v>0</v>
      </c>
      <c r="AS9" s="4">
        <v>0</v>
      </c>
      <c r="AT9" s="4">
        <v>370</v>
      </c>
      <c r="AU9" s="4">
        <v>257.1</v>
      </c>
      <c r="AV9" s="4">
        <v>631.9</v>
      </c>
      <c r="AW9" s="4">
        <v>0</v>
      </c>
      <c r="AX9" s="4">
        <v>1000</v>
      </c>
      <c r="AY9" s="4">
        <v>100</v>
      </c>
      <c r="AZ9" s="4">
        <v>0</v>
      </c>
      <c r="BA9" s="4">
        <v>0</v>
      </c>
      <c r="BB9" s="4">
        <v>6236.5</v>
      </c>
      <c r="BC9" s="4">
        <v>0</v>
      </c>
      <c r="BD9" s="4">
        <v>6236.5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</row>
    <row r="10" spans="2:61" s="17" customFormat="1" ht="16.5" customHeight="1">
      <c r="B10" s="9">
        <v>2</v>
      </c>
      <c r="C10" s="11" t="s">
        <v>9</v>
      </c>
      <c r="D10" s="4">
        <f t="shared" si="0"/>
        <v>74312.5799</v>
      </c>
      <c r="E10" s="4">
        <f>G10+I10-DR10</f>
        <v>17806.747</v>
      </c>
      <c r="F10" s="27">
        <f t="shared" si="1"/>
        <v>51547</v>
      </c>
      <c r="G10" s="27">
        <f t="shared" si="2"/>
        <v>18216.467</v>
      </c>
      <c r="H10" s="27">
        <f aca="true" t="shared" si="4" ref="H10:H52">L10+S10+W10+AA10+AF10+AJ10+AN10+AR10+AV10+AZ10+BF10-BG10</f>
        <v>22765.5799</v>
      </c>
      <c r="I10" s="27">
        <f t="shared" si="3"/>
        <v>-409.72</v>
      </c>
      <c r="J10" s="4">
        <v>25639</v>
      </c>
      <c r="K10" s="4">
        <v>10394.467</v>
      </c>
      <c r="L10" s="4">
        <v>1000</v>
      </c>
      <c r="M10" s="4">
        <v>500</v>
      </c>
      <c r="N10" s="27"/>
      <c r="O10" s="27"/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4">
        <v>4300</v>
      </c>
      <c r="Z10" s="4">
        <v>4150</v>
      </c>
      <c r="AA10" s="4">
        <v>8765.5799</v>
      </c>
      <c r="AB10" s="4">
        <v>-909.72</v>
      </c>
      <c r="AC10" s="4">
        <v>0</v>
      </c>
      <c r="AD10" s="4">
        <v>600</v>
      </c>
      <c r="AE10" s="4">
        <v>300</v>
      </c>
      <c r="AF10" s="4">
        <v>0</v>
      </c>
      <c r="AG10" s="4">
        <v>0</v>
      </c>
      <c r="AH10" s="4">
        <v>0</v>
      </c>
      <c r="AI10" s="4">
        <v>0</v>
      </c>
      <c r="AJ10" s="4">
        <v>8000</v>
      </c>
      <c r="AK10" s="4">
        <v>0</v>
      </c>
      <c r="AL10" s="49">
        <v>0</v>
      </c>
      <c r="AM10" s="49">
        <v>0</v>
      </c>
      <c r="AN10" s="49">
        <v>0</v>
      </c>
      <c r="AO10" s="49">
        <v>0</v>
      </c>
      <c r="AP10" s="4">
        <v>5250</v>
      </c>
      <c r="AQ10" s="4">
        <v>1902</v>
      </c>
      <c r="AR10" s="4">
        <v>1000</v>
      </c>
      <c r="AS10" s="4">
        <v>0</v>
      </c>
      <c r="AT10" s="4">
        <v>12000</v>
      </c>
      <c r="AU10" s="4">
        <v>540</v>
      </c>
      <c r="AV10" s="4">
        <v>4000</v>
      </c>
      <c r="AW10" s="4">
        <v>0</v>
      </c>
      <c r="AX10" s="4">
        <v>1200</v>
      </c>
      <c r="AY10" s="4">
        <v>930</v>
      </c>
      <c r="AZ10" s="4">
        <v>0</v>
      </c>
      <c r="BA10" s="4">
        <v>0</v>
      </c>
      <c r="BB10" s="4">
        <v>2558</v>
      </c>
      <c r="BC10" s="4">
        <v>0</v>
      </c>
      <c r="BD10" s="4">
        <v>2558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</row>
    <row r="11" spans="2:61" s="17" customFormat="1" ht="16.5" customHeight="1">
      <c r="B11" s="9">
        <v>3</v>
      </c>
      <c r="C11" s="11" t="s">
        <v>10</v>
      </c>
      <c r="D11" s="4">
        <f t="shared" si="0"/>
        <v>6058.786999999999</v>
      </c>
      <c r="E11" s="4">
        <f>G11+I11-DR11</f>
        <v>2723.944</v>
      </c>
      <c r="F11" s="27">
        <f t="shared" si="1"/>
        <v>5735.28</v>
      </c>
      <c r="G11" s="27">
        <f t="shared" si="2"/>
        <v>2723.944</v>
      </c>
      <c r="H11" s="27">
        <f t="shared" si="4"/>
        <v>323.507</v>
      </c>
      <c r="I11" s="27">
        <f t="shared" si="3"/>
        <v>0</v>
      </c>
      <c r="J11" s="4">
        <v>5585.28</v>
      </c>
      <c r="K11" s="4">
        <v>2623.944</v>
      </c>
      <c r="L11" s="4">
        <v>323.507</v>
      </c>
      <c r="M11" s="4">
        <v>0</v>
      </c>
      <c r="N11" s="27"/>
      <c r="O11" s="27"/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9">
        <v>0</v>
      </c>
      <c r="AM11" s="49">
        <v>0</v>
      </c>
      <c r="AN11" s="49">
        <v>0</v>
      </c>
      <c r="AO11" s="49">
        <v>0</v>
      </c>
      <c r="AP11" s="4">
        <v>50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100</v>
      </c>
      <c r="AY11" s="4">
        <v>100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</row>
    <row r="12" spans="2:61" s="17" customFormat="1" ht="16.5" customHeight="1">
      <c r="B12" s="9">
        <v>4</v>
      </c>
      <c r="C12" s="11" t="s">
        <v>11</v>
      </c>
      <c r="D12" s="4">
        <f t="shared" si="0"/>
        <v>9795.9</v>
      </c>
      <c r="E12" s="4">
        <f>G12+I12-DR12</f>
        <v>2758.367</v>
      </c>
      <c r="F12" s="27">
        <f t="shared" si="1"/>
        <v>6549.2</v>
      </c>
      <c r="G12" s="27">
        <f t="shared" si="2"/>
        <v>2458.367</v>
      </c>
      <c r="H12" s="27">
        <f t="shared" si="4"/>
        <v>3246.7</v>
      </c>
      <c r="I12" s="27">
        <f t="shared" si="3"/>
        <v>300</v>
      </c>
      <c r="J12" s="4">
        <v>6151</v>
      </c>
      <c r="K12" s="4">
        <v>2458.367</v>
      </c>
      <c r="L12" s="4">
        <v>300</v>
      </c>
      <c r="M12" s="4">
        <v>300</v>
      </c>
      <c r="N12" s="27"/>
      <c r="O12" s="27"/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218.2</v>
      </c>
      <c r="AI12" s="4">
        <v>0</v>
      </c>
      <c r="AJ12" s="4">
        <v>0</v>
      </c>
      <c r="AK12" s="4">
        <v>0</v>
      </c>
      <c r="AL12" s="49">
        <v>0</v>
      </c>
      <c r="AM12" s="49">
        <v>0</v>
      </c>
      <c r="AN12" s="49">
        <v>0</v>
      </c>
      <c r="AO12" s="49">
        <v>0</v>
      </c>
      <c r="AP12" s="4">
        <v>100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2946.7</v>
      </c>
      <c r="AW12" s="4">
        <v>0</v>
      </c>
      <c r="AX12" s="4">
        <v>80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</row>
    <row r="13" spans="2:61" s="17" customFormat="1" ht="16.5" customHeight="1">
      <c r="B13" s="9">
        <v>5</v>
      </c>
      <c r="C13" s="11" t="s">
        <v>12</v>
      </c>
      <c r="D13" s="4">
        <f t="shared" si="0"/>
        <v>6930.017</v>
      </c>
      <c r="E13" s="4">
        <f>G13+I13-DR13</f>
        <v>3449.754</v>
      </c>
      <c r="F13" s="27">
        <f t="shared" si="1"/>
        <v>6929.976</v>
      </c>
      <c r="G13" s="27">
        <f t="shared" si="2"/>
        <v>3449.754</v>
      </c>
      <c r="H13" s="27">
        <f t="shared" si="4"/>
        <v>0.041</v>
      </c>
      <c r="I13" s="27">
        <f t="shared" si="3"/>
        <v>0</v>
      </c>
      <c r="J13" s="4">
        <v>6929.976</v>
      </c>
      <c r="K13" s="4">
        <v>3449.754</v>
      </c>
      <c r="L13" s="4">
        <v>0.041</v>
      </c>
      <c r="M13" s="4">
        <v>0</v>
      </c>
      <c r="N13" s="16"/>
      <c r="O13" s="16"/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9">
        <v>0</v>
      </c>
      <c r="AM13" s="49">
        <v>0</v>
      </c>
      <c r="AN13" s="49">
        <v>0</v>
      </c>
      <c r="AO13" s="49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</row>
    <row r="14" spans="2:61" s="17" customFormat="1" ht="16.5" customHeight="1">
      <c r="B14" s="9">
        <v>6</v>
      </c>
      <c r="C14" s="11" t="s">
        <v>13</v>
      </c>
      <c r="D14" s="4">
        <f t="shared" si="0"/>
        <v>41863.96000000001</v>
      </c>
      <c r="E14" s="4">
        <f>G14+I14-DR14</f>
        <v>17763.006999999998</v>
      </c>
      <c r="F14" s="27">
        <f t="shared" si="1"/>
        <v>41863.024000000005</v>
      </c>
      <c r="G14" s="27">
        <f t="shared" si="2"/>
        <v>18715.48</v>
      </c>
      <c r="H14" s="27">
        <f t="shared" si="4"/>
        <v>0.9359999999996944</v>
      </c>
      <c r="I14" s="27">
        <f t="shared" si="3"/>
        <v>-952.4730000000001</v>
      </c>
      <c r="J14" s="4">
        <v>31193.024</v>
      </c>
      <c r="K14" s="4">
        <v>12640.48</v>
      </c>
      <c r="L14" s="4">
        <v>1500.936</v>
      </c>
      <c r="M14" s="4">
        <v>500.9</v>
      </c>
      <c r="N14" s="27"/>
      <c r="O14" s="27"/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4">
        <v>2980</v>
      </c>
      <c r="Z14" s="4">
        <v>1990</v>
      </c>
      <c r="AA14" s="4">
        <v>-7000</v>
      </c>
      <c r="AB14" s="4">
        <v>-1453.373</v>
      </c>
      <c r="AC14" s="4">
        <v>0</v>
      </c>
      <c r="AD14" s="4">
        <v>1140</v>
      </c>
      <c r="AE14" s="4">
        <v>0</v>
      </c>
      <c r="AF14" s="4">
        <v>0</v>
      </c>
      <c r="AG14" s="4">
        <v>0</v>
      </c>
      <c r="AH14" s="4">
        <v>990</v>
      </c>
      <c r="AI14" s="4">
        <v>450</v>
      </c>
      <c r="AJ14" s="4">
        <v>5500</v>
      </c>
      <c r="AK14" s="4">
        <v>0</v>
      </c>
      <c r="AL14" s="49">
        <v>0</v>
      </c>
      <c r="AM14" s="49">
        <v>0</v>
      </c>
      <c r="AN14" s="49">
        <v>0</v>
      </c>
      <c r="AO14" s="49">
        <v>0</v>
      </c>
      <c r="AP14" s="4">
        <v>1260</v>
      </c>
      <c r="AQ14" s="4">
        <v>400</v>
      </c>
      <c r="AR14" s="4">
        <v>0</v>
      </c>
      <c r="AS14" s="4">
        <v>0</v>
      </c>
      <c r="AT14" s="4">
        <v>800</v>
      </c>
      <c r="AU14" s="4">
        <v>585</v>
      </c>
      <c r="AV14" s="4">
        <v>0</v>
      </c>
      <c r="AW14" s="4">
        <v>0</v>
      </c>
      <c r="AX14" s="4">
        <v>3500</v>
      </c>
      <c r="AY14" s="4">
        <v>2650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</row>
    <row r="15" spans="2:62" s="17" customFormat="1" ht="16.5" customHeight="1">
      <c r="B15" s="9">
        <v>7</v>
      </c>
      <c r="C15" s="11" t="s">
        <v>14</v>
      </c>
      <c r="D15" s="4">
        <f t="shared" si="0"/>
        <v>6135.3730000000005</v>
      </c>
      <c r="E15" s="4">
        <f>G15+I15-DR15</f>
        <v>2274.01</v>
      </c>
      <c r="F15" s="27">
        <f t="shared" si="1"/>
        <v>5322.645</v>
      </c>
      <c r="G15" s="27">
        <f t="shared" si="2"/>
        <v>2274.01</v>
      </c>
      <c r="H15" s="27">
        <f t="shared" si="4"/>
        <v>812.728</v>
      </c>
      <c r="I15" s="27">
        <f t="shared" si="3"/>
        <v>0</v>
      </c>
      <c r="J15" s="4">
        <v>5215.045</v>
      </c>
      <c r="K15" s="4">
        <v>2217.01</v>
      </c>
      <c r="L15" s="4">
        <v>812.728</v>
      </c>
      <c r="M15" s="4">
        <v>0</v>
      </c>
      <c r="N15" s="11"/>
      <c r="O15" s="11"/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4">
        <v>57.6</v>
      </c>
      <c r="Z15" s="4">
        <v>57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50</v>
      </c>
      <c r="AI15" s="4">
        <v>0</v>
      </c>
      <c r="AJ15" s="4">
        <v>0</v>
      </c>
      <c r="AK15" s="4">
        <v>0</v>
      </c>
      <c r="AL15" s="49">
        <v>0</v>
      </c>
      <c r="AM15" s="49">
        <v>0</v>
      </c>
      <c r="AN15" s="49">
        <v>0</v>
      </c>
      <c r="AO15" s="49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30"/>
    </row>
    <row r="16" spans="2:61" s="17" customFormat="1" ht="16.5" customHeight="1">
      <c r="B16" s="9">
        <v>8</v>
      </c>
      <c r="C16" s="11" t="s">
        <v>15</v>
      </c>
      <c r="D16" s="4">
        <f t="shared" si="0"/>
        <v>12061.55</v>
      </c>
      <c r="E16" s="4">
        <f>G16+I16-DR16</f>
        <v>5284.049</v>
      </c>
      <c r="F16" s="27">
        <f t="shared" si="1"/>
        <v>10116.783</v>
      </c>
      <c r="G16" s="27">
        <f t="shared" si="2"/>
        <v>5184.049</v>
      </c>
      <c r="H16" s="27">
        <f t="shared" si="4"/>
        <v>1944.767</v>
      </c>
      <c r="I16" s="27">
        <f t="shared" si="3"/>
        <v>100</v>
      </c>
      <c r="J16" s="4">
        <v>9746.783</v>
      </c>
      <c r="K16" s="4">
        <v>4969.049</v>
      </c>
      <c r="L16" s="4">
        <v>844.767</v>
      </c>
      <c r="M16" s="4">
        <v>0</v>
      </c>
      <c r="N16" s="11"/>
      <c r="O16" s="11"/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4">
        <v>0</v>
      </c>
      <c r="Z16" s="4">
        <v>0</v>
      </c>
      <c r="AA16" s="4">
        <v>0</v>
      </c>
      <c r="AB16" s="4">
        <v>-100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70</v>
      </c>
      <c r="AI16" s="4">
        <v>0</v>
      </c>
      <c r="AJ16" s="4">
        <v>1100</v>
      </c>
      <c r="AK16" s="4">
        <v>200</v>
      </c>
      <c r="AL16" s="49">
        <v>0</v>
      </c>
      <c r="AM16" s="49">
        <v>0</v>
      </c>
      <c r="AN16" s="49">
        <v>0</v>
      </c>
      <c r="AO16" s="49">
        <v>0</v>
      </c>
      <c r="AP16" s="4">
        <v>100</v>
      </c>
      <c r="AQ16" s="4">
        <v>35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200</v>
      </c>
      <c r="AY16" s="4">
        <v>180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</row>
    <row r="17" spans="2:61" s="17" customFormat="1" ht="16.5" customHeight="1">
      <c r="B17" s="9">
        <v>9</v>
      </c>
      <c r="C17" s="11" t="s">
        <v>16</v>
      </c>
      <c r="D17" s="4">
        <f t="shared" si="0"/>
        <v>31155.256999999998</v>
      </c>
      <c r="E17" s="4">
        <f>G17+I17-DR17</f>
        <v>15225.945</v>
      </c>
      <c r="F17" s="27">
        <f t="shared" si="1"/>
        <v>28218.8</v>
      </c>
      <c r="G17" s="27">
        <f t="shared" si="2"/>
        <v>12505.945</v>
      </c>
      <c r="H17" s="27">
        <f t="shared" si="4"/>
        <v>2936.457</v>
      </c>
      <c r="I17" s="27">
        <f t="shared" si="3"/>
        <v>2720</v>
      </c>
      <c r="J17" s="4">
        <v>15418.8</v>
      </c>
      <c r="K17" s="4">
        <v>7298.387</v>
      </c>
      <c r="L17" s="4">
        <v>2936.457</v>
      </c>
      <c r="M17" s="4">
        <v>2720</v>
      </c>
      <c r="N17" s="11"/>
      <c r="O17" s="11"/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500</v>
      </c>
      <c r="AE17" s="4">
        <v>500</v>
      </c>
      <c r="AF17" s="4">
        <v>0</v>
      </c>
      <c r="AG17" s="4">
        <v>0</v>
      </c>
      <c r="AH17" s="4">
        <v>150</v>
      </c>
      <c r="AI17" s="4">
        <v>100</v>
      </c>
      <c r="AJ17" s="4">
        <v>0</v>
      </c>
      <c r="AK17" s="4">
        <v>0</v>
      </c>
      <c r="AL17" s="49">
        <v>0</v>
      </c>
      <c r="AM17" s="49">
        <v>0</v>
      </c>
      <c r="AN17" s="49">
        <v>0</v>
      </c>
      <c r="AO17" s="49">
        <v>0</v>
      </c>
      <c r="AP17" s="4">
        <v>3450</v>
      </c>
      <c r="AQ17" s="4">
        <v>1564.731</v>
      </c>
      <c r="AR17" s="4">
        <v>0</v>
      </c>
      <c r="AS17" s="4">
        <v>0</v>
      </c>
      <c r="AT17" s="4">
        <v>7700</v>
      </c>
      <c r="AU17" s="4">
        <v>2342.827</v>
      </c>
      <c r="AV17" s="4">
        <v>0</v>
      </c>
      <c r="AW17" s="4">
        <v>0</v>
      </c>
      <c r="AX17" s="4">
        <v>1000</v>
      </c>
      <c r="AY17" s="4">
        <v>700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</row>
    <row r="18" spans="2:61" s="17" customFormat="1" ht="16.5" customHeight="1">
      <c r="B18" s="9">
        <v>10</v>
      </c>
      <c r="C18" s="11" t="s">
        <v>17</v>
      </c>
      <c r="D18" s="4">
        <f t="shared" si="0"/>
        <v>65951.5</v>
      </c>
      <c r="E18" s="4">
        <f>G18+I18-DR18</f>
        <v>26701.319</v>
      </c>
      <c r="F18" s="27">
        <f t="shared" si="1"/>
        <v>65189.2</v>
      </c>
      <c r="G18" s="27">
        <f t="shared" si="2"/>
        <v>27005.159</v>
      </c>
      <c r="H18" s="27">
        <f t="shared" si="4"/>
        <v>762.3</v>
      </c>
      <c r="I18" s="27">
        <f t="shared" si="3"/>
        <v>-303.84</v>
      </c>
      <c r="J18" s="4">
        <v>30752.1</v>
      </c>
      <c r="K18" s="4">
        <v>14055.159</v>
      </c>
      <c r="L18" s="4">
        <v>1262.3</v>
      </c>
      <c r="M18" s="4">
        <v>0</v>
      </c>
      <c r="N18" s="11"/>
      <c r="O18" s="11"/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4">
        <v>9727.1</v>
      </c>
      <c r="Z18" s="4">
        <v>450</v>
      </c>
      <c r="AA18" s="4">
        <v>-500</v>
      </c>
      <c r="AB18" s="4">
        <v>-303.84</v>
      </c>
      <c r="AC18" s="4">
        <v>0</v>
      </c>
      <c r="AD18" s="4">
        <v>260</v>
      </c>
      <c r="AE18" s="4">
        <v>0</v>
      </c>
      <c r="AF18" s="4">
        <v>0</v>
      </c>
      <c r="AG18" s="4">
        <v>0</v>
      </c>
      <c r="AH18" s="4">
        <v>300</v>
      </c>
      <c r="AI18" s="4">
        <v>0</v>
      </c>
      <c r="AJ18" s="4">
        <v>0</v>
      </c>
      <c r="AK18" s="4">
        <v>0</v>
      </c>
      <c r="AL18" s="49">
        <v>0</v>
      </c>
      <c r="AM18" s="49">
        <v>0</v>
      </c>
      <c r="AN18" s="49">
        <v>0</v>
      </c>
      <c r="AO18" s="49">
        <v>0</v>
      </c>
      <c r="AP18" s="4">
        <v>1100</v>
      </c>
      <c r="AQ18" s="4">
        <v>520</v>
      </c>
      <c r="AR18" s="4">
        <v>0</v>
      </c>
      <c r="AS18" s="4">
        <v>0</v>
      </c>
      <c r="AT18" s="4">
        <v>21550</v>
      </c>
      <c r="AU18" s="4">
        <v>10530</v>
      </c>
      <c r="AV18" s="4">
        <v>0</v>
      </c>
      <c r="AW18" s="4">
        <v>0</v>
      </c>
      <c r="AX18" s="4">
        <v>1500</v>
      </c>
      <c r="AY18" s="4">
        <v>1450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</row>
    <row r="19" spans="2:61" s="17" customFormat="1" ht="16.5" customHeight="1">
      <c r="B19" s="9">
        <v>11</v>
      </c>
      <c r="C19" s="12" t="s">
        <v>18</v>
      </c>
      <c r="D19" s="4">
        <f t="shared" si="0"/>
        <v>5307.155000000001</v>
      </c>
      <c r="E19" s="4">
        <f>G19+I19-DR19</f>
        <v>1725.776</v>
      </c>
      <c r="F19" s="27">
        <f t="shared" si="1"/>
        <v>5138.827</v>
      </c>
      <c r="G19" s="27">
        <f t="shared" si="2"/>
        <v>2001.68</v>
      </c>
      <c r="H19" s="27">
        <f t="shared" si="4"/>
        <v>168.328</v>
      </c>
      <c r="I19" s="27">
        <f t="shared" si="3"/>
        <v>-275.904</v>
      </c>
      <c r="J19" s="4">
        <v>5138.827</v>
      </c>
      <c r="K19" s="4">
        <v>2001.68</v>
      </c>
      <c r="L19" s="4">
        <v>168.328</v>
      </c>
      <c r="M19" s="4">
        <v>0</v>
      </c>
      <c r="N19" s="11"/>
      <c r="O19" s="11"/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4">
        <v>0</v>
      </c>
      <c r="Z19" s="4">
        <v>0</v>
      </c>
      <c r="AA19" s="4">
        <v>0</v>
      </c>
      <c r="AB19" s="4">
        <v>-275.904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9">
        <v>0</v>
      </c>
      <c r="AM19" s="49">
        <v>0</v>
      </c>
      <c r="AN19" s="49">
        <v>0</v>
      </c>
      <c r="AO19" s="49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</row>
    <row r="20" spans="2:61" s="17" customFormat="1" ht="16.5" customHeight="1">
      <c r="B20" s="9">
        <v>12</v>
      </c>
      <c r="C20" s="12" t="s">
        <v>19</v>
      </c>
      <c r="D20" s="4">
        <f t="shared" si="0"/>
        <v>64147.482899999995</v>
      </c>
      <c r="E20" s="4">
        <f>G20+I20-DR20</f>
        <v>19485.02</v>
      </c>
      <c r="F20" s="27">
        <f t="shared" si="1"/>
        <v>58246.2279</v>
      </c>
      <c r="G20" s="27">
        <f t="shared" si="2"/>
        <v>17935.02</v>
      </c>
      <c r="H20" s="27">
        <f t="shared" si="4"/>
        <v>5901.255</v>
      </c>
      <c r="I20" s="27">
        <f t="shared" si="3"/>
        <v>1550</v>
      </c>
      <c r="J20" s="4">
        <v>26471</v>
      </c>
      <c r="K20" s="4">
        <v>8100.92</v>
      </c>
      <c r="L20" s="4">
        <v>5451.255</v>
      </c>
      <c r="M20" s="4">
        <v>600</v>
      </c>
      <c r="N20" s="31"/>
      <c r="O20" s="31"/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4">
        <v>1200</v>
      </c>
      <c r="Z20" s="4">
        <v>0</v>
      </c>
      <c r="AA20" s="4">
        <v>-500</v>
      </c>
      <c r="AB20" s="4">
        <v>0</v>
      </c>
      <c r="AC20" s="4">
        <v>0</v>
      </c>
      <c r="AD20" s="4">
        <v>1750</v>
      </c>
      <c r="AE20" s="4">
        <v>592</v>
      </c>
      <c r="AF20" s="4">
        <v>0</v>
      </c>
      <c r="AG20" s="4">
        <v>0</v>
      </c>
      <c r="AH20" s="4">
        <v>6940</v>
      </c>
      <c r="AI20" s="4">
        <v>3011.6</v>
      </c>
      <c r="AJ20" s="4">
        <v>0</v>
      </c>
      <c r="AK20" s="4">
        <v>0</v>
      </c>
      <c r="AL20" s="49">
        <v>0</v>
      </c>
      <c r="AM20" s="49">
        <v>0</v>
      </c>
      <c r="AN20" s="49">
        <v>0</v>
      </c>
      <c r="AO20" s="49">
        <v>0</v>
      </c>
      <c r="AP20" s="4">
        <v>0</v>
      </c>
      <c r="AQ20" s="4">
        <v>0</v>
      </c>
      <c r="AR20" s="4">
        <v>950</v>
      </c>
      <c r="AS20" s="4">
        <v>950</v>
      </c>
      <c r="AT20" s="4">
        <v>16961</v>
      </c>
      <c r="AU20" s="4">
        <v>6005.5</v>
      </c>
      <c r="AV20" s="4">
        <v>0</v>
      </c>
      <c r="AW20" s="4">
        <v>0</v>
      </c>
      <c r="AX20" s="4">
        <v>4924.2279</v>
      </c>
      <c r="AY20" s="4">
        <v>225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</row>
    <row r="21" spans="2:61" s="17" customFormat="1" ht="16.5" customHeight="1">
      <c r="B21" s="9">
        <v>13</v>
      </c>
      <c r="C21" s="12" t="s">
        <v>20</v>
      </c>
      <c r="D21" s="4">
        <f>F21+H21-BF21-BD21</f>
        <v>33826.763999999996</v>
      </c>
      <c r="E21" s="4">
        <f>G21+I21-DR21-BE21</f>
        <v>17101.744</v>
      </c>
      <c r="F21" s="27">
        <f t="shared" si="1"/>
        <v>32826.763999999996</v>
      </c>
      <c r="G21" s="27">
        <f t="shared" si="2"/>
        <v>17101.744</v>
      </c>
      <c r="H21" s="27">
        <f t="shared" si="4"/>
        <v>1300</v>
      </c>
      <c r="I21" s="27">
        <f t="shared" si="3"/>
        <v>730</v>
      </c>
      <c r="J21" s="4">
        <v>24856</v>
      </c>
      <c r="K21" s="4">
        <v>12332.894</v>
      </c>
      <c r="L21" s="4">
        <v>570</v>
      </c>
      <c r="M21" s="4">
        <v>0</v>
      </c>
      <c r="N21" s="11"/>
      <c r="O21" s="11"/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4">
        <v>2510</v>
      </c>
      <c r="Z21" s="4">
        <v>1942.4</v>
      </c>
      <c r="AA21" s="4">
        <v>0</v>
      </c>
      <c r="AB21" s="4">
        <v>0</v>
      </c>
      <c r="AC21" s="4">
        <v>0</v>
      </c>
      <c r="AD21" s="4">
        <v>725</v>
      </c>
      <c r="AE21" s="4">
        <v>290</v>
      </c>
      <c r="AF21" s="4">
        <v>0</v>
      </c>
      <c r="AG21" s="4">
        <v>0</v>
      </c>
      <c r="AH21" s="4">
        <v>800</v>
      </c>
      <c r="AI21" s="4">
        <v>707.3</v>
      </c>
      <c r="AJ21" s="4">
        <v>0</v>
      </c>
      <c r="AK21" s="4">
        <v>0</v>
      </c>
      <c r="AL21" s="49">
        <v>0</v>
      </c>
      <c r="AM21" s="49">
        <v>0</v>
      </c>
      <c r="AN21" s="49">
        <v>0</v>
      </c>
      <c r="AO21" s="49">
        <v>0</v>
      </c>
      <c r="AP21" s="4">
        <v>1400.764</v>
      </c>
      <c r="AQ21" s="4">
        <v>130</v>
      </c>
      <c r="AR21" s="4">
        <v>730</v>
      </c>
      <c r="AS21" s="4">
        <v>730</v>
      </c>
      <c r="AT21" s="4">
        <v>955</v>
      </c>
      <c r="AU21" s="4">
        <v>369.15</v>
      </c>
      <c r="AV21" s="4">
        <v>0</v>
      </c>
      <c r="AW21" s="4">
        <v>0</v>
      </c>
      <c r="AX21" s="4">
        <v>1280</v>
      </c>
      <c r="AY21" s="4">
        <v>600</v>
      </c>
      <c r="AZ21" s="4">
        <v>0</v>
      </c>
      <c r="BA21" s="4">
        <v>0</v>
      </c>
      <c r="BB21" s="4">
        <v>0</v>
      </c>
      <c r="BC21" s="4">
        <v>0</v>
      </c>
      <c r="BD21" s="4">
        <v>300</v>
      </c>
      <c r="BE21" s="4">
        <v>730</v>
      </c>
      <c r="BF21" s="4">
        <v>0</v>
      </c>
      <c r="BG21" s="4">
        <v>0</v>
      </c>
      <c r="BH21" s="4">
        <v>300</v>
      </c>
      <c r="BI21" s="4">
        <v>730</v>
      </c>
    </row>
    <row r="22" spans="2:61" s="17" customFormat="1" ht="16.5" customHeight="1">
      <c r="B22" s="9">
        <v>14</v>
      </c>
      <c r="C22" s="13" t="s">
        <v>21</v>
      </c>
      <c r="D22" s="4">
        <f t="shared" si="0"/>
        <v>12203.523</v>
      </c>
      <c r="E22" s="4">
        <f>G22+I22-DR22</f>
        <v>4150.508</v>
      </c>
      <c r="F22" s="27">
        <f t="shared" si="1"/>
        <v>11156.377999999999</v>
      </c>
      <c r="G22" s="27">
        <f t="shared" si="2"/>
        <v>4747.735</v>
      </c>
      <c r="H22" s="27">
        <f t="shared" si="4"/>
        <v>1047.145</v>
      </c>
      <c r="I22" s="27">
        <f t="shared" si="3"/>
        <v>-597.227</v>
      </c>
      <c r="J22" s="4">
        <v>8390.078</v>
      </c>
      <c r="K22" s="4">
        <v>3557.185</v>
      </c>
      <c r="L22" s="4">
        <v>300.045</v>
      </c>
      <c r="M22" s="4">
        <v>187</v>
      </c>
      <c r="N22" s="11"/>
      <c r="O22" s="11"/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4">
        <v>550</v>
      </c>
      <c r="Z22" s="4">
        <v>307.08</v>
      </c>
      <c r="AA22" s="4">
        <v>747.1</v>
      </c>
      <c r="AB22" s="4">
        <v>-784.227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1270</v>
      </c>
      <c r="AI22" s="4">
        <v>718.11</v>
      </c>
      <c r="AJ22" s="4">
        <v>0</v>
      </c>
      <c r="AK22" s="4">
        <v>0</v>
      </c>
      <c r="AL22" s="49">
        <v>0</v>
      </c>
      <c r="AM22" s="49">
        <v>0</v>
      </c>
      <c r="AN22" s="49">
        <v>0</v>
      </c>
      <c r="AO22" s="49">
        <v>0</v>
      </c>
      <c r="AP22" s="4">
        <v>696.3</v>
      </c>
      <c r="AQ22" s="4">
        <v>85.36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250</v>
      </c>
      <c r="AY22" s="4">
        <v>80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</row>
    <row r="23" spans="2:61" s="17" customFormat="1" ht="16.5" customHeight="1">
      <c r="B23" s="9">
        <v>15</v>
      </c>
      <c r="C23" s="11" t="s">
        <v>22</v>
      </c>
      <c r="D23" s="4">
        <f t="shared" si="0"/>
        <v>7458.171</v>
      </c>
      <c r="E23" s="4">
        <f>G23+I23-DR23</f>
        <v>2883.179</v>
      </c>
      <c r="F23" s="27">
        <f t="shared" si="1"/>
        <v>6875.386</v>
      </c>
      <c r="G23" s="27">
        <f t="shared" si="2"/>
        <v>2883.179</v>
      </c>
      <c r="H23" s="27">
        <f t="shared" si="4"/>
        <v>582.785</v>
      </c>
      <c r="I23" s="27">
        <f t="shared" si="3"/>
        <v>0</v>
      </c>
      <c r="J23" s="4">
        <v>5990.886</v>
      </c>
      <c r="K23" s="4">
        <v>2583.179</v>
      </c>
      <c r="L23" s="4">
        <v>0</v>
      </c>
      <c r="M23" s="4">
        <v>0</v>
      </c>
      <c r="N23" s="11"/>
      <c r="O23" s="11"/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484.5</v>
      </c>
      <c r="AI23" s="4">
        <v>0</v>
      </c>
      <c r="AJ23" s="4">
        <v>582.785</v>
      </c>
      <c r="AK23" s="4">
        <v>0</v>
      </c>
      <c r="AL23" s="49">
        <v>0</v>
      </c>
      <c r="AM23" s="49">
        <v>0</v>
      </c>
      <c r="AN23" s="49">
        <v>0</v>
      </c>
      <c r="AO23" s="49">
        <v>0</v>
      </c>
      <c r="AP23" s="4">
        <v>300</v>
      </c>
      <c r="AQ23" s="4">
        <v>300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100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</row>
    <row r="24" spans="2:61" s="17" customFormat="1" ht="16.5" customHeight="1">
      <c r="B24" s="9">
        <v>16</v>
      </c>
      <c r="C24" s="11" t="s">
        <v>23</v>
      </c>
      <c r="D24" s="4">
        <f>F24+H24</f>
        <v>210071.3</v>
      </c>
      <c r="E24" s="4">
        <f>G24+I24-DR24</f>
        <v>80873.35900000001</v>
      </c>
      <c r="F24" s="27">
        <f t="shared" si="1"/>
        <v>176483.4</v>
      </c>
      <c r="G24" s="27">
        <f t="shared" si="2"/>
        <v>81018.21900000001</v>
      </c>
      <c r="H24" s="27">
        <f t="shared" si="4"/>
        <v>33587.9</v>
      </c>
      <c r="I24" s="27">
        <f t="shared" si="3"/>
        <v>-144.8599999999999</v>
      </c>
      <c r="J24" s="4">
        <v>49071.7</v>
      </c>
      <c r="K24" s="4">
        <v>21425.901</v>
      </c>
      <c r="L24" s="4">
        <v>2640.4</v>
      </c>
      <c r="M24" s="4">
        <v>1290.4</v>
      </c>
      <c r="N24" s="11"/>
      <c r="O24" s="11"/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4">
        <v>1200</v>
      </c>
      <c r="Z24" s="4">
        <v>0</v>
      </c>
      <c r="AA24" s="4">
        <v>0</v>
      </c>
      <c r="AB24" s="4">
        <v>-1435.26</v>
      </c>
      <c r="AC24" s="4">
        <v>0</v>
      </c>
      <c r="AD24" s="4">
        <v>38755</v>
      </c>
      <c r="AE24" s="4">
        <v>19208.225</v>
      </c>
      <c r="AF24" s="4">
        <v>0</v>
      </c>
      <c r="AG24" s="4">
        <v>0</v>
      </c>
      <c r="AH24" s="4">
        <v>3720</v>
      </c>
      <c r="AI24" s="4">
        <v>1435.584</v>
      </c>
      <c r="AJ24" s="4">
        <v>12678.2</v>
      </c>
      <c r="AK24" s="4">
        <v>0</v>
      </c>
      <c r="AL24" s="49">
        <v>0</v>
      </c>
      <c r="AM24" s="49">
        <v>0</v>
      </c>
      <c r="AN24" s="49">
        <v>0</v>
      </c>
      <c r="AO24" s="49">
        <v>0</v>
      </c>
      <c r="AP24" s="4">
        <v>3559.8</v>
      </c>
      <c r="AQ24" s="4">
        <v>1802.6</v>
      </c>
      <c r="AR24" s="4">
        <v>0</v>
      </c>
      <c r="AS24" s="4">
        <v>0</v>
      </c>
      <c r="AT24" s="4">
        <v>74219</v>
      </c>
      <c r="AU24" s="4">
        <v>36770.909</v>
      </c>
      <c r="AV24" s="4">
        <v>0</v>
      </c>
      <c r="AW24" s="4">
        <v>0</v>
      </c>
      <c r="AX24" s="4">
        <v>800</v>
      </c>
      <c r="AY24" s="4">
        <v>375</v>
      </c>
      <c r="AZ24" s="4">
        <v>0</v>
      </c>
      <c r="BA24" s="4">
        <v>0</v>
      </c>
      <c r="BB24" s="4">
        <v>23427.2</v>
      </c>
      <c r="BC24" s="4">
        <v>0</v>
      </c>
      <c r="BD24" s="4">
        <v>5157.9</v>
      </c>
      <c r="BE24" s="4">
        <v>0</v>
      </c>
      <c r="BF24" s="4">
        <v>18269.3</v>
      </c>
      <c r="BG24" s="4">
        <v>0</v>
      </c>
      <c r="BH24" s="4">
        <v>0</v>
      </c>
      <c r="BI24" s="4">
        <v>0</v>
      </c>
    </row>
    <row r="25" spans="2:61" s="17" customFormat="1" ht="16.5" customHeight="1">
      <c r="B25" s="9">
        <v>17</v>
      </c>
      <c r="C25" s="11" t="s">
        <v>24</v>
      </c>
      <c r="D25" s="4">
        <f t="shared" si="0"/>
        <v>37845.1</v>
      </c>
      <c r="E25" s="4">
        <f>G25+I25-DR25</f>
        <v>13607.738</v>
      </c>
      <c r="F25" s="27">
        <f t="shared" si="1"/>
        <v>32188.4</v>
      </c>
      <c r="G25" s="27">
        <f t="shared" si="2"/>
        <v>13607.738</v>
      </c>
      <c r="H25" s="27">
        <f t="shared" si="4"/>
        <v>5656.7</v>
      </c>
      <c r="I25" s="27">
        <f t="shared" si="3"/>
        <v>0</v>
      </c>
      <c r="J25" s="4">
        <v>14418.4</v>
      </c>
      <c r="K25" s="4">
        <v>6252.573</v>
      </c>
      <c r="L25" s="4">
        <v>100</v>
      </c>
      <c r="M25" s="4">
        <v>0</v>
      </c>
      <c r="N25" s="11"/>
      <c r="O25" s="11"/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4">
        <v>1200</v>
      </c>
      <c r="Z25" s="4">
        <v>416.176</v>
      </c>
      <c r="AA25" s="4">
        <v>-2443.3</v>
      </c>
      <c r="AB25" s="4">
        <v>0</v>
      </c>
      <c r="AC25" s="4">
        <v>0</v>
      </c>
      <c r="AD25" s="4">
        <v>2460</v>
      </c>
      <c r="AE25" s="4">
        <v>1824.893</v>
      </c>
      <c r="AF25" s="4">
        <v>0</v>
      </c>
      <c r="AG25" s="4">
        <v>0</v>
      </c>
      <c r="AH25" s="4">
        <v>3200</v>
      </c>
      <c r="AI25" s="4">
        <v>2184.689</v>
      </c>
      <c r="AJ25" s="4">
        <v>8000</v>
      </c>
      <c r="AK25" s="4">
        <v>0</v>
      </c>
      <c r="AL25" s="49">
        <v>0</v>
      </c>
      <c r="AM25" s="49">
        <v>0</v>
      </c>
      <c r="AN25" s="49">
        <v>0</v>
      </c>
      <c r="AO25" s="49">
        <v>0</v>
      </c>
      <c r="AP25" s="4">
        <v>2110</v>
      </c>
      <c r="AQ25" s="4">
        <v>848.258</v>
      </c>
      <c r="AR25" s="4">
        <v>0</v>
      </c>
      <c r="AS25" s="4">
        <v>0</v>
      </c>
      <c r="AT25" s="4">
        <v>7500</v>
      </c>
      <c r="AU25" s="4">
        <v>1471.149</v>
      </c>
      <c r="AV25" s="4">
        <v>0</v>
      </c>
      <c r="AW25" s="4">
        <v>0</v>
      </c>
      <c r="AX25" s="4">
        <v>1300</v>
      </c>
      <c r="AY25" s="4">
        <v>610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</row>
    <row r="26" spans="2:61" s="17" customFormat="1" ht="16.5" customHeight="1">
      <c r="B26" s="9">
        <v>18</v>
      </c>
      <c r="C26" s="11" t="s">
        <v>25</v>
      </c>
      <c r="D26" s="4">
        <f t="shared" si="0"/>
        <v>33586.145</v>
      </c>
      <c r="E26" s="4">
        <f>G26+I26-DR26</f>
        <v>13625.2701</v>
      </c>
      <c r="F26" s="27">
        <f t="shared" si="1"/>
        <v>30013.049</v>
      </c>
      <c r="G26" s="27">
        <f t="shared" si="2"/>
        <v>13125.2701</v>
      </c>
      <c r="H26" s="27">
        <f t="shared" si="4"/>
        <v>3573.0959999999995</v>
      </c>
      <c r="I26" s="27">
        <f t="shared" si="3"/>
        <v>500</v>
      </c>
      <c r="J26" s="4">
        <v>18888.049</v>
      </c>
      <c r="K26" s="4">
        <v>8402.4751</v>
      </c>
      <c r="L26" s="4">
        <v>100</v>
      </c>
      <c r="M26" s="4">
        <v>0</v>
      </c>
      <c r="N26" s="29"/>
      <c r="O26" s="29"/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4">
        <v>1000</v>
      </c>
      <c r="Z26" s="4">
        <v>1000</v>
      </c>
      <c r="AA26" s="4">
        <v>-1000</v>
      </c>
      <c r="AB26" s="4">
        <v>0</v>
      </c>
      <c r="AC26" s="4">
        <v>0</v>
      </c>
      <c r="AD26" s="4">
        <v>600</v>
      </c>
      <c r="AE26" s="4">
        <v>300</v>
      </c>
      <c r="AF26" s="4">
        <v>0</v>
      </c>
      <c r="AG26" s="4">
        <v>0</v>
      </c>
      <c r="AH26" s="4">
        <v>375</v>
      </c>
      <c r="AI26" s="4">
        <v>5</v>
      </c>
      <c r="AJ26" s="4">
        <v>0</v>
      </c>
      <c r="AK26" s="4">
        <v>0</v>
      </c>
      <c r="AL26" s="49">
        <v>0</v>
      </c>
      <c r="AM26" s="49">
        <v>0</v>
      </c>
      <c r="AN26" s="49">
        <v>0</v>
      </c>
      <c r="AO26" s="49">
        <v>0</v>
      </c>
      <c r="AP26" s="4">
        <v>1100</v>
      </c>
      <c r="AQ26" s="4">
        <v>168</v>
      </c>
      <c r="AR26" s="4">
        <v>4473.096</v>
      </c>
      <c r="AS26" s="4">
        <v>500</v>
      </c>
      <c r="AT26" s="4">
        <v>6950</v>
      </c>
      <c r="AU26" s="4">
        <v>2784.795</v>
      </c>
      <c r="AV26" s="4">
        <v>0</v>
      </c>
      <c r="AW26" s="4">
        <v>0</v>
      </c>
      <c r="AX26" s="4">
        <v>1100</v>
      </c>
      <c r="AY26" s="4">
        <v>465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</row>
    <row r="27" spans="2:61" s="17" customFormat="1" ht="16.5" customHeight="1">
      <c r="B27" s="9">
        <v>19</v>
      </c>
      <c r="C27" s="11" t="s">
        <v>26</v>
      </c>
      <c r="D27" s="4">
        <f t="shared" si="0"/>
        <v>24629.307</v>
      </c>
      <c r="E27" s="4">
        <f>G27+I27-DR27</f>
        <v>11106.538</v>
      </c>
      <c r="F27" s="27">
        <f t="shared" si="1"/>
        <v>23114.7</v>
      </c>
      <c r="G27" s="27">
        <f t="shared" si="2"/>
        <v>10147.938</v>
      </c>
      <c r="H27" s="27">
        <f t="shared" si="4"/>
        <v>1514.607</v>
      </c>
      <c r="I27" s="27">
        <f t="shared" si="3"/>
        <v>958.6</v>
      </c>
      <c r="J27" s="4">
        <v>21065</v>
      </c>
      <c r="K27" s="4">
        <v>9286.638</v>
      </c>
      <c r="L27" s="4">
        <v>270</v>
      </c>
      <c r="M27" s="4">
        <v>267.6</v>
      </c>
      <c r="N27" s="11"/>
      <c r="O27" s="11"/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4">
        <v>350</v>
      </c>
      <c r="Z27" s="4">
        <v>250.8</v>
      </c>
      <c r="AA27" s="4">
        <v>0</v>
      </c>
      <c r="AB27" s="4">
        <v>0</v>
      </c>
      <c r="AC27" s="4">
        <v>0</v>
      </c>
      <c r="AD27" s="4">
        <v>80</v>
      </c>
      <c r="AE27" s="4">
        <v>30</v>
      </c>
      <c r="AF27" s="4">
        <v>0</v>
      </c>
      <c r="AG27" s="4">
        <v>0</v>
      </c>
      <c r="AH27" s="4">
        <v>269.7</v>
      </c>
      <c r="AI27" s="4">
        <v>0</v>
      </c>
      <c r="AJ27" s="4">
        <v>1244.607</v>
      </c>
      <c r="AK27" s="4">
        <v>691</v>
      </c>
      <c r="AL27" s="49">
        <v>0</v>
      </c>
      <c r="AM27" s="49">
        <v>0</v>
      </c>
      <c r="AN27" s="49">
        <v>0</v>
      </c>
      <c r="AO27" s="49">
        <v>0</v>
      </c>
      <c r="AP27" s="4">
        <v>600</v>
      </c>
      <c r="AQ27" s="4">
        <v>190.5</v>
      </c>
      <c r="AR27" s="4">
        <v>0</v>
      </c>
      <c r="AS27" s="4">
        <v>0</v>
      </c>
      <c r="AT27" s="4">
        <v>50</v>
      </c>
      <c r="AU27" s="4">
        <v>0</v>
      </c>
      <c r="AV27" s="4">
        <v>0</v>
      </c>
      <c r="AW27" s="4">
        <v>0</v>
      </c>
      <c r="AX27" s="4">
        <v>700</v>
      </c>
      <c r="AY27" s="4">
        <v>390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</row>
    <row r="28" spans="2:61" s="17" customFormat="1" ht="16.5" customHeight="1">
      <c r="B28" s="9">
        <v>20</v>
      </c>
      <c r="C28" s="11" t="s">
        <v>27</v>
      </c>
      <c r="D28" s="4">
        <f t="shared" si="0"/>
        <v>8176.226</v>
      </c>
      <c r="E28" s="4">
        <f>G28+I28-DR28</f>
        <v>2993.9849999999997</v>
      </c>
      <c r="F28" s="27">
        <f t="shared" si="1"/>
        <v>7191.686</v>
      </c>
      <c r="G28" s="27">
        <f t="shared" si="2"/>
        <v>2993.9849999999997</v>
      </c>
      <c r="H28" s="27">
        <f t="shared" si="4"/>
        <v>984.54</v>
      </c>
      <c r="I28" s="27">
        <f t="shared" si="3"/>
        <v>0</v>
      </c>
      <c r="J28" s="4">
        <v>6671.686</v>
      </c>
      <c r="K28" s="4">
        <v>2922.345</v>
      </c>
      <c r="L28" s="4">
        <v>0</v>
      </c>
      <c r="M28" s="4">
        <v>0</v>
      </c>
      <c r="N28" s="11"/>
      <c r="O28" s="11"/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4">
        <v>300</v>
      </c>
      <c r="Z28" s="4">
        <v>71.64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984.54</v>
      </c>
      <c r="AK28" s="4">
        <v>0</v>
      </c>
      <c r="AL28" s="49">
        <v>0</v>
      </c>
      <c r="AM28" s="49">
        <v>0</v>
      </c>
      <c r="AN28" s="49">
        <v>0</v>
      </c>
      <c r="AO28" s="49">
        <v>0</v>
      </c>
      <c r="AP28" s="4">
        <v>150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70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</row>
    <row r="29" spans="2:61" s="17" customFormat="1" ht="16.5" customHeight="1">
      <c r="B29" s="9">
        <v>21</v>
      </c>
      <c r="C29" s="11" t="s">
        <v>28</v>
      </c>
      <c r="D29" s="4">
        <f t="shared" si="0"/>
        <v>27943.656</v>
      </c>
      <c r="E29" s="4">
        <f>G29+I29-DR29</f>
        <v>13414.212</v>
      </c>
      <c r="F29" s="27">
        <f t="shared" si="1"/>
        <v>27617.8</v>
      </c>
      <c r="G29" s="27">
        <f t="shared" si="2"/>
        <v>13414.212</v>
      </c>
      <c r="H29" s="27">
        <f t="shared" si="4"/>
        <v>325.856</v>
      </c>
      <c r="I29" s="27">
        <f t="shared" si="3"/>
        <v>0</v>
      </c>
      <c r="J29" s="4">
        <v>20050</v>
      </c>
      <c r="K29" s="4">
        <v>8393.212</v>
      </c>
      <c r="L29" s="4">
        <v>325.856</v>
      </c>
      <c r="M29" s="4">
        <v>0</v>
      </c>
      <c r="N29" s="11"/>
      <c r="O29" s="11"/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4">
        <v>800</v>
      </c>
      <c r="Z29" s="4">
        <v>800</v>
      </c>
      <c r="AA29" s="4">
        <v>0</v>
      </c>
      <c r="AB29" s="4">
        <v>0</v>
      </c>
      <c r="AC29" s="4">
        <v>0</v>
      </c>
      <c r="AD29" s="4">
        <v>900</v>
      </c>
      <c r="AE29" s="4">
        <v>30</v>
      </c>
      <c r="AF29" s="4">
        <v>0</v>
      </c>
      <c r="AG29" s="4">
        <v>0</v>
      </c>
      <c r="AH29" s="4">
        <v>1950</v>
      </c>
      <c r="AI29" s="4">
        <v>1300</v>
      </c>
      <c r="AJ29" s="4">
        <v>0</v>
      </c>
      <c r="AK29" s="4">
        <v>0</v>
      </c>
      <c r="AL29" s="49">
        <v>0</v>
      </c>
      <c r="AM29" s="49">
        <v>0</v>
      </c>
      <c r="AN29" s="49">
        <v>0</v>
      </c>
      <c r="AO29" s="49">
        <v>0</v>
      </c>
      <c r="AP29" s="4">
        <v>1740.8</v>
      </c>
      <c r="AQ29" s="4">
        <v>1640</v>
      </c>
      <c r="AR29" s="4">
        <v>0</v>
      </c>
      <c r="AS29" s="4">
        <v>0</v>
      </c>
      <c r="AT29" s="4">
        <v>677</v>
      </c>
      <c r="AU29" s="4">
        <v>271</v>
      </c>
      <c r="AV29" s="4">
        <v>0</v>
      </c>
      <c r="AW29" s="4">
        <v>0</v>
      </c>
      <c r="AX29" s="4">
        <v>1500</v>
      </c>
      <c r="AY29" s="4">
        <v>980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</row>
    <row r="30" spans="2:61" s="17" customFormat="1" ht="16.5" customHeight="1">
      <c r="B30" s="9">
        <v>22</v>
      </c>
      <c r="C30" s="11" t="s">
        <v>29</v>
      </c>
      <c r="D30" s="4">
        <f t="shared" si="0"/>
        <v>13358.351</v>
      </c>
      <c r="E30" s="4">
        <f>G30+I30-DR30</f>
        <v>2781.9629999999997</v>
      </c>
      <c r="F30" s="27">
        <f t="shared" si="1"/>
        <v>12089.911</v>
      </c>
      <c r="G30" s="27">
        <f t="shared" si="2"/>
        <v>3442.779</v>
      </c>
      <c r="H30" s="27">
        <f t="shared" si="4"/>
        <v>1268.44</v>
      </c>
      <c r="I30" s="27">
        <f t="shared" si="3"/>
        <v>-660.816</v>
      </c>
      <c r="J30" s="4">
        <v>7389.911</v>
      </c>
      <c r="K30" s="4">
        <v>2679.279</v>
      </c>
      <c r="L30" s="4">
        <v>1268.44</v>
      </c>
      <c r="M30" s="4">
        <v>0</v>
      </c>
      <c r="N30" s="11"/>
      <c r="O30" s="11"/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4">
        <v>950</v>
      </c>
      <c r="Z30" s="4">
        <v>0</v>
      </c>
      <c r="AA30" s="4">
        <v>0</v>
      </c>
      <c r="AB30" s="4">
        <v>-660.816</v>
      </c>
      <c r="AC30" s="4">
        <v>0</v>
      </c>
      <c r="AD30" s="4">
        <v>50</v>
      </c>
      <c r="AE30" s="4">
        <v>0</v>
      </c>
      <c r="AF30" s="4">
        <v>0</v>
      </c>
      <c r="AG30" s="4">
        <v>0</v>
      </c>
      <c r="AH30" s="4">
        <v>800</v>
      </c>
      <c r="AI30" s="4">
        <v>0</v>
      </c>
      <c r="AJ30" s="4">
        <v>0</v>
      </c>
      <c r="AK30" s="4">
        <v>0</v>
      </c>
      <c r="AL30" s="49">
        <v>0</v>
      </c>
      <c r="AM30" s="49">
        <v>0</v>
      </c>
      <c r="AN30" s="49">
        <v>0</v>
      </c>
      <c r="AO30" s="49">
        <v>0</v>
      </c>
      <c r="AP30" s="4">
        <v>2200</v>
      </c>
      <c r="AQ30" s="4">
        <v>763.5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700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</row>
    <row r="31" spans="2:61" s="17" customFormat="1" ht="16.5" customHeight="1">
      <c r="B31" s="9">
        <v>23</v>
      </c>
      <c r="C31" s="11" t="s">
        <v>30</v>
      </c>
      <c r="D31" s="4">
        <f t="shared" si="0"/>
        <v>27936.625</v>
      </c>
      <c r="E31" s="4">
        <f>G31+I31-DR31</f>
        <v>8942.094</v>
      </c>
      <c r="F31" s="27">
        <f t="shared" si="1"/>
        <v>27132.625</v>
      </c>
      <c r="G31" s="27">
        <f t="shared" si="2"/>
        <v>9158.094</v>
      </c>
      <c r="H31" s="27">
        <f t="shared" si="4"/>
        <v>804</v>
      </c>
      <c r="I31" s="27">
        <f t="shared" si="3"/>
        <v>-216</v>
      </c>
      <c r="J31" s="4">
        <v>17262.625</v>
      </c>
      <c r="K31" s="4">
        <v>7290.494</v>
      </c>
      <c r="L31" s="4">
        <v>0</v>
      </c>
      <c r="M31" s="4">
        <v>0</v>
      </c>
      <c r="N31" s="11"/>
      <c r="O31" s="11"/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4">
        <v>2850</v>
      </c>
      <c r="Z31" s="4">
        <v>349.74</v>
      </c>
      <c r="AA31" s="4">
        <v>0</v>
      </c>
      <c r="AB31" s="4">
        <v>-1020</v>
      </c>
      <c r="AC31" s="4">
        <v>0</v>
      </c>
      <c r="AD31" s="4">
        <v>420</v>
      </c>
      <c r="AE31" s="4">
        <v>198.36</v>
      </c>
      <c r="AF31" s="4">
        <v>0</v>
      </c>
      <c r="AG31" s="4">
        <v>0</v>
      </c>
      <c r="AH31" s="4">
        <v>900</v>
      </c>
      <c r="AI31" s="4">
        <v>119.5</v>
      </c>
      <c r="AJ31" s="4">
        <v>804</v>
      </c>
      <c r="AK31" s="4">
        <v>804</v>
      </c>
      <c r="AL31" s="49">
        <v>0</v>
      </c>
      <c r="AM31" s="49">
        <v>0</v>
      </c>
      <c r="AN31" s="49">
        <v>0</v>
      </c>
      <c r="AO31" s="49">
        <v>0</v>
      </c>
      <c r="AP31" s="4">
        <v>3700</v>
      </c>
      <c r="AQ31" s="4">
        <v>200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2000</v>
      </c>
      <c r="AY31" s="4">
        <v>1000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</row>
    <row r="32" spans="2:61" s="17" customFormat="1" ht="16.5" customHeight="1">
      <c r="B32" s="9">
        <v>24</v>
      </c>
      <c r="C32" s="11" t="s">
        <v>31</v>
      </c>
      <c r="D32" s="4">
        <f t="shared" si="0"/>
        <v>116126</v>
      </c>
      <c r="E32" s="4">
        <f>G32+I32-DR32</f>
        <v>57094.111</v>
      </c>
      <c r="F32" s="27">
        <f t="shared" si="1"/>
        <v>106427.5</v>
      </c>
      <c r="G32" s="27">
        <f t="shared" si="2"/>
        <v>47430.611</v>
      </c>
      <c r="H32" s="27">
        <f t="shared" si="4"/>
        <v>9698.5</v>
      </c>
      <c r="I32" s="27">
        <f t="shared" si="3"/>
        <v>9663.5</v>
      </c>
      <c r="J32" s="4">
        <v>27511</v>
      </c>
      <c r="K32" s="4">
        <v>12465.151</v>
      </c>
      <c r="L32" s="4">
        <v>35</v>
      </c>
      <c r="M32" s="4">
        <v>0</v>
      </c>
      <c r="N32" s="11"/>
      <c r="O32" s="11"/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4">
        <v>11961.5</v>
      </c>
      <c r="Z32" s="4">
        <v>0</v>
      </c>
      <c r="AA32" s="4">
        <v>8698.5</v>
      </c>
      <c r="AB32" s="4">
        <v>8698.5</v>
      </c>
      <c r="AC32" s="4">
        <v>0</v>
      </c>
      <c r="AD32" s="4">
        <v>1770</v>
      </c>
      <c r="AE32" s="4">
        <v>846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9">
        <v>0</v>
      </c>
      <c r="AM32" s="49">
        <v>0</v>
      </c>
      <c r="AN32" s="49">
        <v>0</v>
      </c>
      <c r="AO32" s="49">
        <v>0</v>
      </c>
      <c r="AP32" s="4">
        <v>9785</v>
      </c>
      <c r="AQ32" s="4">
        <v>3746.06</v>
      </c>
      <c r="AR32" s="4">
        <v>965</v>
      </c>
      <c r="AS32" s="4">
        <v>965</v>
      </c>
      <c r="AT32" s="4">
        <v>48100</v>
      </c>
      <c r="AU32" s="4">
        <v>27099</v>
      </c>
      <c r="AV32" s="4">
        <v>0</v>
      </c>
      <c r="AW32" s="4">
        <v>0</v>
      </c>
      <c r="AX32" s="4">
        <v>7300</v>
      </c>
      <c r="AY32" s="4">
        <v>3274.4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</row>
    <row r="33" spans="2:61" s="17" customFormat="1" ht="16.5" customHeight="1">
      <c r="B33" s="9">
        <v>25</v>
      </c>
      <c r="C33" s="11" t="s">
        <v>32</v>
      </c>
      <c r="D33" s="4">
        <f>F33+H33-BF33-BD33</f>
        <v>25823.393</v>
      </c>
      <c r="E33" s="4">
        <f>G33+I33-DR33</f>
        <v>8108.134999999999</v>
      </c>
      <c r="F33" s="27">
        <f t="shared" si="1"/>
        <v>20546.5</v>
      </c>
      <c r="G33" s="27">
        <f t="shared" si="2"/>
        <v>8874.944</v>
      </c>
      <c r="H33" s="27">
        <f t="shared" si="4"/>
        <v>7000</v>
      </c>
      <c r="I33" s="27">
        <f t="shared" si="3"/>
        <v>-766.809</v>
      </c>
      <c r="J33" s="4">
        <v>14062.4</v>
      </c>
      <c r="K33" s="4">
        <v>6882.349</v>
      </c>
      <c r="L33" s="4">
        <v>7000</v>
      </c>
      <c r="M33" s="4">
        <v>0</v>
      </c>
      <c r="N33" s="11"/>
      <c r="O33" s="11"/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4">
        <v>79.993</v>
      </c>
      <c r="Z33" s="4">
        <v>0</v>
      </c>
      <c r="AA33" s="4">
        <v>0</v>
      </c>
      <c r="AB33" s="4">
        <v>-766.809</v>
      </c>
      <c r="AC33" s="4">
        <v>0</v>
      </c>
      <c r="AD33" s="4">
        <v>560</v>
      </c>
      <c r="AE33" s="4">
        <v>0</v>
      </c>
      <c r="AF33" s="4">
        <v>0</v>
      </c>
      <c r="AG33" s="4">
        <v>0</v>
      </c>
      <c r="AH33" s="4">
        <v>500</v>
      </c>
      <c r="AI33" s="4">
        <v>0</v>
      </c>
      <c r="AJ33" s="4">
        <v>0</v>
      </c>
      <c r="AK33" s="4">
        <v>0</v>
      </c>
      <c r="AL33" s="49">
        <v>0</v>
      </c>
      <c r="AM33" s="49">
        <v>0</v>
      </c>
      <c r="AN33" s="49">
        <v>0</v>
      </c>
      <c r="AO33" s="49">
        <v>0</v>
      </c>
      <c r="AP33" s="4">
        <v>2521</v>
      </c>
      <c r="AQ33" s="4">
        <v>1162.595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1100</v>
      </c>
      <c r="AY33" s="4">
        <v>830</v>
      </c>
      <c r="AZ33" s="4">
        <v>0</v>
      </c>
      <c r="BA33" s="4">
        <v>0</v>
      </c>
      <c r="BB33" s="4">
        <v>0</v>
      </c>
      <c r="BC33" s="4">
        <v>0</v>
      </c>
      <c r="BD33" s="4">
        <v>1723.107</v>
      </c>
      <c r="BE33" s="4">
        <v>0</v>
      </c>
      <c r="BF33" s="4">
        <v>0</v>
      </c>
      <c r="BG33" s="4">
        <v>0</v>
      </c>
      <c r="BH33" s="4">
        <v>1723.107</v>
      </c>
      <c r="BI33" s="4">
        <v>0</v>
      </c>
    </row>
    <row r="34" spans="2:61" s="17" customFormat="1" ht="16.5" customHeight="1">
      <c r="B34" s="9">
        <v>26</v>
      </c>
      <c r="C34" s="11" t="s">
        <v>33</v>
      </c>
      <c r="D34" s="4">
        <f t="shared" si="0"/>
        <v>18320.899999999998</v>
      </c>
      <c r="E34" s="4">
        <f>G34+I34-DR34</f>
        <v>9038.022</v>
      </c>
      <c r="F34" s="27">
        <f t="shared" si="1"/>
        <v>18320.8</v>
      </c>
      <c r="G34" s="27">
        <f t="shared" si="2"/>
        <v>9078.522</v>
      </c>
      <c r="H34" s="27">
        <f t="shared" si="4"/>
        <v>0.1</v>
      </c>
      <c r="I34" s="27">
        <f t="shared" si="3"/>
        <v>-40.5</v>
      </c>
      <c r="J34" s="4">
        <v>15920.8</v>
      </c>
      <c r="K34" s="4">
        <v>6928.522</v>
      </c>
      <c r="L34" s="4">
        <v>0.1</v>
      </c>
      <c r="M34" s="4">
        <v>0</v>
      </c>
      <c r="N34" s="11"/>
      <c r="O34" s="11"/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4">
        <v>1700</v>
      </c>
      <c r="Z34" s="4">
        <v>1700</v>
      </c>
      <c r="AA34" s="4">
        <v>0</v>
      </c>
      <c r="AB34" s="4">
        <v>-40.5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50</v>
      </c>
      <c r="AI34" s="4">
        <v>0</v>
      </c>
      <c r="AJ34" s="4">
        <v>0</v>
      </c>
      <c r="AK34" s="4">
        <v>0</v>
      </c>
      <c r="AL34" s="49">
        <v>0</v>
      </c>
      <c r="AM34" s="49">
        <v>0</v>
      </c>
      <c r="AN34" s="49">
        <v>0</v>
      </c>
      <c r="AO34" s="49">
        <v>0</v>
      </c>
      <c r="AP34" s="4">
        <v>500</v>
      </c>
      <c r="AQ34" s="4">
        <v>350</v>
      </c>
      <c r="AR34" s="4">
        <v>0</v>
      </c>
      <c r="AS34" s="4">
        <v>0</v>
      </c>
      <c r="AT34" s="4">
        <v>50</v>
      </c>
      <c r="AU34" s="4">
        <v>0</v>
      </c>
      <c r="AV34" s="4">
        <v>0</v>
      </c>
      <c r="AW34" s="4">
        <v>0</v>
      </c>
      <c r="AX34" s="4">
        <v>100</v>
      </c>
      <c r="AY34" s="4">
        <v>100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</row>
    <row r="35" spans="2:61" s="17" customFormat="1" ht="16.5" customHeight="1">
      <c r="B35" s="9">
        <v>27</v>
      </c>
      <c r="C35" s="14" t="s">
        <v>34</v>
      </c>
      <c r="D35" s="4">
        <f t="shared" si="0"/>
        <v>9929.077100000002</v>
      </c>
      <c r="E35" s="4">
        <f>G35+I35-DR35</f>
        <v>4863.886</v>
      </c>
      <c r="F35" s="27">
        <f t="shared" si="1"/>
        <v>9587.900000000001</v>
      </c>
      <c r="G35" s="27">
        <f t="shared" si="2"/>
        <v>4522.809</v>
      </c>
      <c r="H35" s="27">
        <f t="shared" si="4"/>
        <v>341.1771</v>
      </c>
      <c r="I35" s="27">
        <f t="shared" si="3"/>
        <v>341.077</v>
      </c>
      <c r="J35" s="4">
        <v>8613.2</v>
      </c>
      <c r="K35" s="4">
        <v>4027.809</v>
      </c>
      <c r="L35" s="4">
        <v>341.1771</v>
      </c>
      <c r="M35" s="4">
        <v>341.077</v>
      </c>
      <c r="N35" s="11"/>
      <c r="O35" s="11"/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4">
        <v>324.7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200</v>
      </c>
      <c r="AI35" s="4">
        <v>200</v>
      </c>
      <c r="AJ35" s="4">
        <v>0</v>
      </c>
      <c r="AK35" s="4">
        <v>0</v>
      </c>
      <c r="AL35" s="49">
        <v>0</v>
      </c>
      <c r="AM35" s="49">
        <v>0</v>
      </c>
      <c r="AN35" s="49">
        <v>0</v>
      </c>
      <c r="AO35" s="49">
        <v>0</v>
      </c>
      <c r="AP35" s="4">
        <v>90</v>
      </c>
      <c r="AQ35" s="4">
        <v>45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360</v>
      </c>
      <c r="AY35" s="4">
        <v>250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</row>
    <row r="36" spans="2:61" s="17" customFormat="1" ht="16.5" customHeight="1">
      <c r="B36" s="9">
        <v>28</v>
      </c>
      <c r="C36" s="14" t="s">
        <v>35</v>
      </c>
      <c r="D36" s="4">
        <f t="shared" si="0"/>
        <v>6112.4</v>
      </c>
      <c r="E36" s="4">
        <f>G36+I36-DR36</f>
        <v>2233.476</v>
      </c>
      <c r="F36" s="27">
        <f t="shared" si="1"/>
        <v>6112.4</v>
      </c>
      <c r="G36" s="27">
        <f t="shared" si="2"/>
        <v>2233.476</v>
      </c>
      <c r="H36" s="27">
        <f t="shared" si="4"/>
        <v>0</v>
      </c>
      <c r="I36" s="27">
        <f t="shared" si="3"/>
        <v>0</v>
      </c>
      <c r="J36" s="4">
        <v>5932.4</v>
      </c>
      <c r="K36" s="4">
        <v>2193.476</v>
      </c>
      <c r="L36" s="4">
        <v>0</v>
      </c>
      <c r="M36" s="4">
        <v>0</v>
      </c>
      <c r="N36" s="11"/>
      <c r="O36" s="11"/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100</v>
      </c>
      <c r="AI36" s="4">
        <v>0</v>
      </c>
      <c r="AJ36" s="4">
        <v>0</v>
      </c>
      <c r="AK36" s="4">
        <v>0</v>
      </c>
      <c r="AL36" s="49">
        <v>0</v>
      </c>
      <c r="AM36" s="49">
        <v>0</v>
      </c>
      <c r="AN36" s="49">
        <v>0</v>
      </c>
      <c r="AO36" s="49">
        <v>0</v>
      </c>
      <c r="AP36" s="4">
        <v>80</v>
      </c>
      <c r="AQ36" s="4">
        <v>40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</row>
    <row r="37" spans="2:61" s="17" customFormat="1" ht="16.5" customHeight="1">
      <c r="B37" s="9">
        <v>29</v>
      </c>
      <c r="C37" s="14" t="s">
        <v>36</v>
      </c>
      <c r="D37" s="4">
        <f t="shared" si="0"/>
        <v>8192.551500000001</v>
      </c>
      <c r="E37" s="4">
        <f>G37+I37-DR37</f>
        <v>4498.522</v>
      </c>
      <c r="F37" s="27">
        <f t="shared" si="1"/>
        <v>5861.7295</v>
      </c>
      <c r="G37" s="27">
        <f t="shared" si="2"/>
        <v>2538.522</v>
      </c>
      <c r="H37" s="27">
        <f t="shared" si="4"/>
        <v>2330.822</v>
      </c>
      <c r="I37" s="27">
        <f t="shared" si="3"/>
        <v>1960</v>
      </c>
      <c r="J37" s="4">
        <v>5571.7295</v>
      </c>
      <c r="K37" s="4">
        <v>2488.522</v>
      </c>
      <c r="L37" s="4">
        <v>1960</v>
      </c>
      <c r="M37" s="4">
        <v>1960</v>
      </c>
      <c r="N37" s="11"/>
      <c r="O37" s="11"/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4">
        <v>0</v>
      </c>
      <c r="Z37" s="4">
        <v>0</v>
      </c>
      <c r="AA37" s="4">
        <v>370.822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9">
        <v>0</v>
      </c>
      <c r="AM37" s="49">
        <v>0</v>
      </c>
      <c r="AN37" s="49">
        <v>0</v>
      </c>
      <c r="AO37" s="49">
        <v>0</v>
      </c>
      <c r="AP37" s="4">
        <v>140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150</v>
      </c>
      <c r="AY37" s="4">
        <v>50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</row>
    <row r="38" spans="2:61" s="17" customFormat="1" ht="16.5" customHeight="1">
      <c r="B38" s="9">
        <v>30</v>
      </c>
      <c r="C38" s="14" t="s">
        <v>37</v>
      </c>
      <c r="D38" s="4">
        <f t="shared" si="0"/>
        <v>14438</v>
      </c>
      <c r="E38" s="4">
        <f>G38+I38-DR38</f>
        <v>6449.408</v>
      </c>
      <c r="F38" s="27">
        <f t="shared" si="1"/>
        <v>13438</v>
      </c>
      <c r="G38" s="27">
        <f t="shared" si="2"/>
        <v>5671.408</v>
      </c>
      <c r="H38" s="27">
        <f t="shared" si="4"/>
        <v>1000</v>
      </c>
      <c r="I38" s="27">
        <f t="shared" si="3"/>
        <v>778</v>
      </c>
      <c r="J38" s="4">
        <v>11550</v>
      </c>
      <c r="K38" s="4">
        <v>5339.408</v>
      </c>
      <c r="L38" s="4">
        <v>1000</v>
      </c>
      <c r="M38" s="4">
        <v>778</v>
      </c>
      <c r="N38" s="11"/>
      <c r="O38" s="11"/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4">
        <v>400</v>
      </c>
      <c r="Z38" s="4">
        <v>57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70</v>
      </c>
      <c r="AI38" s="4">
        <v>0</v>
      </c>
      <c r="AJ38" s="4">
        <v>0</v>
      </c>
      <c r="AK38" s="4">
        <v>0</v>
      </c>
      <c r="AL38" s="49">
        <v>0</v>
      </c>
      <c r="AM38" s="49">
        <v>0</v>
      </c>
      <c r="AN38" s="49">
        <v>0</v>
      </c>
      <c r="AO38" s="49">
        <v>0</v>
      </c>
      <c r="AP38" s="4">
        <v>400</v>
      </c>
      <c r="AQ38" s="4">
        <v>80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400</v>
      </c>
      <c r="AY38" s="4">
        <v>195</v>
      </c>
      <c r="AZ38" s="4">
        <v>0</v>
      </c>
      <c r="BA38" s="4">
        <v>0</v>
      </c>
      <c r="BB38" s="4">
        <v>618</v>
      </c>
      <c r="BC38" s="4">
        <v>0</v>
      </c>
      <c r="BD38" s="4">
        <v>618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</row>
    <row r="39" spans="2:61" s="17" customFormat="1" ht="16.5" customHeight="1">
      <c r="B39" s="9">
        <v>31</v>
      </c>
      <c r="C39" s="14" t="s">
        <v>38</v>
      </c>
      <c r="D39" s="4">
        <f t="shared" si="0"/>
        <v>157362.83959999998</v>
      </c>
      <c r="E39" s="4">
        <f>G39+I39-DR39</f>
        <v>67830.111</v>
      </c>
      <c r="F39" s="27">
        <f t="shared" si="1"/>
        <v>156205.49</v>
      </c>
      <c r="G39" s="27">
        <f t="shared" si="2"/>
        <v>68450.121</v>
      </c>
      <c r="H39" s="27">
        <f t="shared" si="4"/>
        <v>1157.3495999999996</v>
      </c>
      <c r="I39" s="27">
        <f t="shared" si="3"/>
        <v>-620.0100000000002</v>
      </c>
      <c r="J39" s="4">
        <v>64880.49</v>
      </c>
      <c r="K39" s="4">
        <v>26550.281</v>
      </c>
      <c r="L39" s="4">
        <v>1100</v>
      </c>
      <c r="M39" s="4">
        <v>1090</v>
      </c>
      <c r="N39" s="11"/>
      <c r="O39" s="11"/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4">
        <v>835</v>
      </c>
      <c r="Z39" s="4">
        <v>396.84</v>
      </c>
      <c r="AA39" s="4">
        <v>-5000</v>
      </c>
      <c r="AB39" s="4">
        <v>-4310.01</v>
      </c>
      <c r="AC39" s="4">
        <v>0</v>
      </c>
      <c r="AD39" s="4">
        <v>7200</v>
      </c>
      <c r="AE39" s="4">
        <v>4000</v>
      </c>
      <c r="AF39" s="4">
        <v>0</v>
      </c>
      <c r="AG39" s="4">
        <v>0</v>
      </c>
      <c r="AH39" s="4">
        <v>0</v>
      </c>
      <c r="AI39" s="4">
        <v>0</v>
      </c>
      <c r="AJ39" s="4">
        <v>4157.3496</v>
      </c>
      <c r="AK39" s="4">
        <v>1700</v>
      </c>
      <c r="AL39" s="49">
        <v>0</v>
      </c>
      <c r="AM39" s="49">
        <v>0</v>
      </c>
      <c r="AN39" s="49">
        <v>0</v>
      </c>
      <c r="AO39" s="49">
        <v>0</v>
      </c>
      <c r="AP39" s="4">
        <v>31530</v>
      </c>
      <c r="AQ39" s="4">
        <v>14010</v>
      </c>
      <c r="AR39" s="4">
        <v>900</v>
      </c>
      <c r="AS39" s="4">
        <v>900</v>
      </c>
      <c r="AT39" s="4">
        <v>49300</v>
      </c>
      <c r="AU39" s="4">
        <v>23000</v>
      </c>
      <c r="AV39" s="4">
        <v>0</v>
      </c>
      <c r="AW39" s="4">
        <v>0</v>
      </c>
      <c r="AX39" s="4">
        <v>1000</v>
      </c>
      <c r="AY39" s="4">
        <v>493</v>
      </c>
      <c r="AZ39" s="4">
        <v>0</v>
      </c>
      <c r="BA39" s="4">
        <v>0</v>
      </c>
      <c r="BB39" s="4">
        <v>1460</v>
      </c>
      <c r="BC39" s="4">
        <v>0</v>
      </c>
      <c r="BD39" s="4">
        <v>1460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</row>
    <row r="40" spans="2:61" s="17" customFormat="1" ht="16.5" customHeight="1">
      <c r="B40" s="9">
        <v>32</v>
      </c>
      <c r="C40" s="14" t="s">
        <v>39</v>
      </c>
      <c r="D40" s="4">
        <f t="shared" si="0"/>
        <v>6659.271</v>
      </c>
      <c r="E40" s="4">
        <f>G40+I40-DR40</f>
        <v>3332.579</v>
      </c>
      <c r="F40" s="27">
        <f t="shared" si="1"/>
        <v>6659.271</v>
      </c>
      <c r="G40" s="27">
        <f t="shared" si="2"/>
        <v>3332.579</v>
      </c>
      <c r="H40" s="27">
        <f t="shared" si="4"/>
        <v>0</v>
      </c>
      <c r="I40" s="27">
        <f t="shared" si="3"/>
        <v>0</v>
      </c>
      <c r="J40" s="4">
        <v>6589.271</v>
      </c>
      <c r="K40" s="4">
        <v>3332.579</v>
      </c>
      <c r="L40" s="4">
        <v>0</v>
      </c>
      <c r="M40" s="4">
        <v>0</v>
      </c>
      <c r="N40" s="11"/>
      <c r="O40" s="11"/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9">
        <v>0</v>
      </c>
      <c r="AM40" s="49">
        <v>0</v>
      </c>
      <c r="AN40" s="49">
        <v>0</v>
      </c>
      <c r="AO40" s="49">
        <v>0</v>
      </c>
      <c r="AP40" s="4">
        <v>70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</row>
    <row r="41" spans="2:61" s="17" customFormat="1" ht="13.5">
      <c r="B41" s="9">
        <v>33</v>
      </c>
      <c r="C41" s="14" t="s">
        <v>40</v>
      </c>
      <c r="D41" s="4">
        <f t="shared" si="0"/>
        <v>38932.93519999999</v>
      </c>
      <c r="E41" s="4">
        <f>G41+I41-DR41</f>
        <v>17408.972999999998</v>
      </c>
      <c r="F41" s="27">
        <f t="shared" si="1"/>
        <v>35947.678199999995</v>
      </c>
      <c r="G41" s="27">
        <f t="shared" si="2"/>
        <v>15376.973</v>
      </c>
      <c r="H41" s="27">
        <f t="shared" si="4"/>
        <v>2985.257</v>
      </c>
      <c r="I41" s="27">
        <f t="shared" si="3"/>
        <v>2032</v>
      </c>
      <c r="J41" s="4">
        <v>24445.1</v>
      </c>
      <c r="K41" s="4">
        <v>10541.973</v>
      </c>
      <c r="L41" s="4">
        <v>900</v>
      </c>
      <c r="M41" s="4">
        <v>0</v>
      </c>
      <c r="N41" s="11"/>
      <c r="O41" s="11"/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4">
        <v>0</v>
      </c>
      <c r="Z41" s="4">
        <v>0</v>
      </c>
      <c r="AA41" s="4">
        <v>1090</v>
      </c>
      <c r="AB41" s="4">
        <v>1040</v>
      </c>
      <c r="AC41" s="4">
        <v>0</v>
      </c>
      <c r="AD41" s="4">
        <v>0</v>
      </c>
      <c r="AE41" s="4">
        <v>0</v>
      </c>
      <c r="AF41" s="4">
        <v>995.257</v>
      </c>
      <c r="AG41" s="4">
        <v>992</v>
      </c>
      <c r="AH41" s="4">
        <v>0</v>
      </c>
      <c r="AI41" s="4">
        <v>0</v>
      </c>
      <c r="AJ41" s="4">
        <v>0</v>
      </c>
      <c r="AK41" s="4">
        <v>0</v>
      </c>
      <c r="AL41" s="49">
        <v>0</v>
      </c>
      <c r="AM41" s="49">
        <v>0</v>
      </c>
      <c r="AN41" s="49">
        <v>0</v>
      </c>
      <c r="AO41" s="49">
        <v>0</v>
      </c>
      <c r="AP41" s="4">
        <v>750</v>
      </c>
      <c r="AQ41" s="4">
        <v>356</v>
      </c>
      <c r="AR41" s="4">
        <v>0</v>
      </c>
      <c r="AS41" s="4">
        <v>0</v>
      </c>
      <c r="AT41" s="4">
        <v>9852.5782</v>
      </c>
      <c r="AU41" s="4">
        <v>4084</v>
      </c>
      <c r="AV41" s="4">
        <v>0</v>
      </c>
      <c r="AW41" s="4">
        <v>0</v>
      </c>
      <c r="AX41" s="4">
        <v>900</v>
      </c>
      <c r="AY41" s="4">
        <v>395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</row>
    <row r="42" spans="2:61" s="17" customFormat="1" ht="16.5" customHeight="1">
      <c r="B42" s="9">
        <v>34</v>
      </c>
      <c r="C42" s="14" t="s">
        <v>41</v>
      </c>
      <c r="D42" s="4">
        <f t="shared" si="0"/>
        <v>4542.522</v>
      </c>
      <c r="E42" s="4">
        <f>G42+I42-DR42</f>
        <v>2141.826</v>
      </c>
      <c r="F42" s="27">
        <f t="shared" si="1"/>
        <v>4542.521</v>
      </c>
      <c r="G42" s="27">
        <f t="shared" si="2"/>
        <v>2141.826</v>
      </c>
      <c r="H42" s="27">
        <f t="shared" si="4"/>
        <v>0.001</v>
      </c>
      <c r="I42" s="27">
        <f t="shared" si="3"/>
        <v>0</v>
      </c>
      <c r="J42" s="4">
        <v>4392.521</v>
      </c>
      <c r="K42" s="4">
        <v>2101.826</v>
      </c>
      <c r="L42" s="4">
        <v>0.001</v>
      </c>
      <c r="M42" s="4">
        <v>0</v>
      </c>
      <c r="N42" s="11"/>
      <c r="O42" s="11"/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9">
        <v>0</v>
      </c>
      <c r="AM42" s="49">
        <v>0</v>
      </c>
      <c r="AN42" s="49">
        <v>0</v>
      </c>
      <c r="AO42" s="49">
        <v>0</v>
      </c>
      <c r="AP42" s="4">
        <v>50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100</v>
      </c>
      <c r="AY42" s="4">
        <v>40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</row>
    <row r="43" spans="2:61" s="17" customFormat="1" ht="16.5" customHeight="1">
      <c r="B43" s="9">
        <v>35</v>
      </c>
      <c r="C43" s="14" t="s">
        <v>42</v>
      </c>
      <c r="D43" s="4">
        <f t="shared" si="0"/>
        <v>6619.228</v>
      </c>
      <c r="E43" s="4">
        <f>G43+I43-DR43</f>
        <v>2753.517</v>
      </c>
      <c r="F43" s="27">
        <f t="shared" si="1"/>
        <v>6496.467</v>
      </c>
      <c r="G43" s="27">
        <f t="shared" si="2"/>
        <v>2633.517</v>
      </c>
      <c r="H43" s="27">
        <f t="shared" si="4"/>
        <v>122.761</v>
      </c>
      <c r="I43" s="27">
        <f t="shared" si="3"/>
        <v>120</v>
      </c>
      <c r="J43" s="4">
        <v>6146.467</v>
      </c>
      <c r="K43" s="4">
        <v>2513.517</v>
      </c>
      <c r="L43" s="4">
        <v>122.761</v>
      </c>
      <c r="M43" s="4">
        <v>120</v>
      </c>
      <c r="N43" s="11"/>
      <c r="O43" s="11"/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9">
        <v>0</v>
      </c>
      <c r="AM43" s="49">
        <v>0</v>
      </c>
      <c r="AN43" s="49">
        <v>0</v>
      </c>
      <c r="AO43" s="49">
        <v>0</v>
      </c>
      <c r="AP43" s="4">
        <v>150</v>
      </c>
      <c r="AQ43" s="4">
        <v>50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200</v>
      </c>
      <c r="AY43" s="4">
        <v>70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</row>
    <row r="44" spans="2:61" s="17" customFormat="1" ht="16.5" customHeight="1">
      <c r="B44" s="9">
        <v>36</v>
      </c>
      <c r="C44" s="14" t="s">
        <v>43</v>
      </c>
      <c r="D44" s="4">
        <f t="shared" si="0"/>
        <v>10079.594000000001</v>
      </c>
      <c r="E44" s="4">
        <f>G44+I44-DR44</f>
        <v>2630.918</v>
      </c>
      <c r="F44" s="27">
        <f t="shared" si="1"/>
        <v>6175.13</v>
      </c>
      <c r="G44" s="27">
        <f t="shared" si="2"/>
        <v>2658.215</v>
      </c>
      <c r="H44" s="27">
        <f t="shared" si="4"/>
        <v>3904.464</v>
      </c>
      <c r="I44" s="27">
        <f t="shared" si="3"/>
        <v>-27.297</v>
      </c>
      <c r="J44" s="4">
        <v>5992.2</v>
      </c>
      <c r="K44" s="4">
        <v>2658.215</v>
      </c>
      <c r="L44" s="4">
        <v>3904.464</v>
      </c>
      <c r="M44" s="4">
        <v>0</v>
      </c>
      <c r="N44" s="11"/>
      <c r="O44" s="11"/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4">
        <v>81.93</v>
      </c>
      <c r="Z44" s="4">
        <v>0</v>
      </c>
      <c r="AA44" s="4">
        <v>0</v>
      </c>
      <c r="AB44" s="4">
        <v>-27.297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15</v>
      </c>
      <c r="AI44" s="4">
        <v>0</v>
      </c>
      <c r="AJ44" s="4">
        <v>0</v>
      </c>
      <c r="AK44" s="4">
        <v>0</v>
      </c>
      <c r="AL44" s="49">
        <v>0</v>
      </c>
      <c r="AM44" s="49">
        <v>0</v>
      </c>
      <c r="AN44" s="49">
        <v>0</v>
      </c>
      <c r="AO44" s="49">
        <v>0</v>
      </c>
      <c r="AP44" s="4">
        <v>86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</row>
    <row r="45" spans="2:61" s="17" customFormat="1" ht="16.5" customHeight="1">
      <c r="B45" s="9">
        <v>37</v>
      </c>
      <c r="C45" s="14" t="s">
        <v>44</v>
      </c>
      <c r="D45" s="4">
        <f t="shared" si="0"/>
        <v>393472.1384</v>
      </c>
      <c r="E45" s="4">
        <f>G45+I45-DR45</f>
        <v>26001.683</v>
      </c>
      <c r="F45" s="27">
        <f t="shared" si="1"/>
        <v>215949.4544</v>
      </c>
      <c r="G45" s="27">
        <f t="shared" si="2"/>
        <v>26078.158</v>
      </c>
      <c r="H45" s="27">
        <f t="shared" si="4"/>
        <v>177522.684</v>
      </c>
      <c r="I45" s="27">
        <f t="shared" si="3"/>
        <v>-76.475</v>
      </c>
      <c r="J45" s="4">
        <v>45730</v>
      </c>
      <c r="K45" s="4">
        <v>13152.639</v>
      </c>
      <c r="L45" s="4">
        <v>78222.684</v>
      </c>
      <c r="M45" s="4">
        <v>0</v>
      </c>
      <c r="N45" s="11"/>
      <c r="O45" s="11"/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4">
        <v>65479.4544</v>
      </c>
      <c r="Z45" s="4">
        <v>9600</v>
      </c>
      <c r="AA45" s="4">
        <v>80500</v>
      </c>
      <c r="AB45" s="4">
        <v>-76.475</v>
      </c>
      <c r="AC45" s="4">
        <v>0</v>
      </c>
      <c r="AD45" s="4">
        <v>25000</v>
      </c>
      <c r="AE45" s="4">
        <v>0</v>
      </c>
      <c r="AF45" s="4">
        <v>0</v>
      </c>
      <c r="AG45" s="4">
        <v>0</v>
      </c>
      <c r="AH45" s="4">
        <v>1780</v>
      </c>
      <c r="AI45" s="4">
        <v>60</v>
      </c>
      <c r="AJ45" s="4">
        <v>18500</v>
      </c>
      <c r="AK45" s="4">
        <v>0</v>
      </c>
      <c r="AL45" s="49">
        <v>0</v>
      </c>
      <c r="AM45" s="49">
        <v>0</v>
      </c>
      <c r="AN45" s="49">
        <v>0</v>
      </c>
      <c r="AO45" s="49">
        <v>0</v>
      </c>
      <c r="AP45" s="4">
        <v>7460</v>
      </c>
      <c r="AQ45" s="4">
        <v>2245.519</v>
      </c>
      <c r="AR45" s="4">
        <v>300</v>
      </c>
      <c r="AS45" s="4">
        <v>0</v>
      </c>
      <c r="AT45" s="4">
        <v>25000</v>
      </c>
      <c r="AU45" s="4">
        <v>0</v>
      </c>
      <c r="AV45" s="4">
        <v>0</v>
      </c>
      <c r="AW45" s="4">
        <v>0</v>
      </c>
      <c r="AX45" s="4">
        <v>3500</v>
      </c>
      <c r="AY45" s="4">
        <v>1020</v>
      </c>
      <c r="AZ45" s="4">
        <v>0</v>
      </c>
      <c r="BA45" s="4">
        <v>0</v>
      </c>
      <c r="BB45" s="4">
        <v>42000</v>
      </c>
      <c r="BC45" s="4">
        <v>0</v>
      </c>
      <c r="BD45" s="4">
        <v>42000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</row>
    <row r="46" spans="2:61" s="17" customFormat="1" ht="16.5" customHeight="1">
      <c r="B46" s="9">
        <v>38</v>
      </c>
      <c r="C46" s="14" t="s">
        <v>45</v>
      </c>
      <c r="D46" s="4">
        <f t="shared" si="0"/>
        <v>8097.152</v>
      </c>
      <c r="E46" s="4">
        <f>G46+I46-DR46</f>
        <v>2691.401</v>
      </c>
      <c r="F46" s="27">
        <f t="shared" si="1"/>
        <v>8096.777</v>
      </c>
      <c r="G46" s="27">
        <f t="shared" si="2"/>
        <v>2691.401</v>
      </c>
      <c r="H46" s="27">
        <f t="shared" si="4"/>
        <v>0.375</v>
      </c>
      <c r="I46" s="27">
        <f t="shared" si="3"/>
        <v>0</v>
      </c>
      <c r="J46" s="4">
        <v>8096.777</v>
      </c>
      <c r="K46" s="4">
        <v>2691.401</v>
      </c>
      <c r="L46" s="4">
        <v>0.375</v>
      </c>
      <c r="M46" s="4">
        <v>0</v>
      </c>
      <c r="N46" s="11"/>
      <c r="O46" s="11"/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9">
        <v>0</v>
      </c>
      <c r="AM46" s="49">
        <v>0</v>
      </c>
      <c r="AN46" s="49">
        <v>0</v>
      </c>
      <c r="AO46" s="49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</row>
    <row r="47" spans="2:61" s="17" customFormat="1" ht="18.75" customHeight="1">
      <c r="B47" s="9">
        <v>39</v>
      </c>
      <c r="C47" s="14" t="s">
        <v>46</v>
      </c>
      <c r="D47" s="4">
        <f t="shared" si="0"/>
        <v>13136.1</v>
      </c>
      <c r="E47" s="4">
        <f>G47+I47-DR47</f>
        <v>5218.824</v>
      </c>
      <c r="F47" s="27">
        <f t="shared" si="1"/>
        <v>12761.6</v>
      </c>
      <c r="G47" s="27">
        <f t="shared" si="2"/>
        <v>5464.2</v>
      </c>
      <c r="H47" s="27">
        <f t="shared" si="4"/>
        <v>374.5</v>
      </c>
      <c r="I47" s="27">
        <f t="shared" si="3"/>
        <v>-245.376</v>
      </c>
      <c r="J47" s="4">
        <v>11531.6</v>
      </c>
      <c r="K47" s="4">
        <v>5064.2</v>
      </c>
      <c r="L47" s="4">
        <v>374.5</v>
      </c>
      <c r="M47" s="4">
        <v>0</v>
      </c>
      <c r="N47" s="11"/>
      <c r="O47" s="11"/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4">
        <v>360</v>
      </c>
      <c r="Z47" s="4">
        <v>180</v>
      </c>
      <c r="AA47" s="4">
        <v>0</v>
      </c>
      <c r="AB47" s="4">
        <v>-245.376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450</v>
      </c>
      <c r="AI47" s="4">
        <v>0</v>
      </c>
      <c r="AJ47" s="4">
        <v>0</v>
      </c>
      <c r="AK47" s="4">
        <v>0</v>
      </c>
      <c r="AL47" s="49">
        <v>0</v>
      </c>
      <c r="AM47" s="49">
        <v>0</v>
      </c>
      <c r="AN47" s="49">
        <v>0</v>
      </c>
      <c r="AO47" s="49">
        <v>0</v>
      </c>
      <c r="AP47" s="4">
        <v>120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300</v>
      </c>
      <c r="AY47" s="4">
        <v>220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</row>
    <row r="48" spans="2:61" s="17" customFormat="1" ht="18.75" customHeight="1">
      <c r="B48" s="9">
        <v>40</v>
      </c>
      <c r="C48" s="14" t="s">
        <v>47</v>
      </c>
      <c r="D48" s="4">
        <f t="shared" si="0"/>
        <v>18994.7573</v>
      </c>
      <c r="E48" s="4">
        <f>G48+I48-DR48</f>
        <v>7965.539</v>
      </c>
      <c r="F48" s="27">
        <f t="shared" si="1"/>
        <v>18970.3233</v>
      </c>
      <c r="G48" s="27">
        <f t="shared" si="2"/>
        <v>7965.539</v>
      </c>
      <c r="H48" s="27">
        <f t="shared" si="4"/>
        <v>24.434</v>
      </c>
      <c r="I48" s="27">
        <f t="shared" si="3"/>
        <v>0</v>
      </c>
      <c r="J48" s="4">
        <v>12410.0233</v>
      </c>
      <c r="K48" s="4">
        <v>5649.343</v>
      </c>
      <c r="L48" s="4">
        <v>24.434</v>
      </c>
      <c r="M48" s="4">
        <v>0</v>
      </c>
      <c r="N48" s="11"/>
      <c r="O48" s="11"/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4">
        <v>1050</v>
      </c>
      <c r="Z48" s="4">
        <v>500</v>
      </c>
      <c r="AA48" s="4">
        <v>0</v>
      </c>
      <c r="AB48" s="4">
        <v>0</v>
      </c>
      <c r="AC48" s="4">
        <v>0</v>
      </c>
      <c r="AD48" s="4">
        <v>700</v>
      </c>
      <c r="AE48" s="4">
        <v>349.8</v>
      </c>
      <c r="AF48" s="4">
        <v>0</v>
      </c>
      <c r="AG48" s="4">
        <v>0</v>
      </c>
      <c r="AH48" s="4">
        <v>708</v>
      </c>
      <c r="AI48" s="4">
        <v>300</v>
      </c>
      <c r="AJ48" s="4">
        <v>0</v>
      </c>
      <c r="AK48" s="4">
        <v>0</v>
      </c>
      <c r="AL48" s="49">
        <v>0</v>
      </c>
      <c r="AM48" s="49">
        <v>0</v>
      </c>
      <c r="AN48" s="49">
        <v>0</v>
      </c>
      <c r="AO48" s="49">
        <v>0</v>
      </c>
      <c r="AP48" s="4">
        <v>860</v>
      </c>
      <c r="AQ48" s="4">
        <v>544.264</v>
      </c>
      <c r="AR48" s="4">
        <v>0</v>
      </c>
      <c r="AS48" s="4">
        <v>0</v>
      </c>
      <c r="AT48" s="4">
        <v>790</v>
      </c>
      <c r="AU48" s="4">
        <v>322.132</v>
      </c>
      <c r="AV48" s="4">
        <v>0</v>
      </c>
      <c r="AW48" s="4">
        <v>0</v>
      </c>
      <c r="AX48" s="4">
        <v>590</v>
      </c>
      <c r="AY48" s="4">
        <v>300</v>
      </c>
      <c r="AZ48" s="4">
        <v>0</v>
      </c>
      <c r="BA48" s="4">
        <v>0</v>
      </c>
      <c r="BB48" s="4">
        <v>1862.3</v>
      </c>
      <c r="BC48" s="4">
        <v>0</v>
      </c>
      <c r="BD48" s="4">
        <v>1862.3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</row>
    <row r="49" spans="2:61" s="17" customFormat="1" ht="18.75" customHeight="1">
      <c r="B49" s="9">
        <v>41</v>
      </c>
      <c r="C49" s="15" t="s">
        <v>48</v>
      </c>
      <c r="D49" s="4">
        <f t="shared" si="0"/>
        <v>6281.1338</v>
      </c>
      <c r="E49" s="4">
        <f>G49+I49-DR49</f>
        <v>737.7399999999998</v>
      </c>
      <c r="F49" s="27">
        <f t="shared" si="1"/>
        <v>6205.6759999999995</v>
      </c>
      <c r="G49" s="27">
        <f t="shared" si="2"/>
        <v>2472.2</v>
      </c>
      <c r="H49" s="27">
        <f t="shared" si="4"/>
        <v>75.4578</v>
      </c>
      <c r="I49" s="27">
        <f t="shared" si="3"/>
        <v>-1734.46</v>
      </c>
      <c r="J49" s="4">
        <v>5372.976</v>
      </c>
      <c r="K49" s="4">
        <v>2172.2</v>
      </c>
      <c r="L49" s="4">
        <v>0</v>
      </c>
      <c r="M49" s="4">
        <v>0</v>
      </c>
      <c r="N49" s="11"/>
      <c r="O49" s="11"/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4">
        <v>0</v>
      </c>
      <c r="Z49" s="4">
        <v>0</v>
      </c>
      <c r="AA49" s="4">
        <v>0</v>
      </c>
      <c r="AB49" s="4">
        <v>-1734.46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400</v>
      </c>
      <c r="AI49" s="4">
        <v>0</v>
      </c>
      <c r="AJ49" s="4">
        <v>75.4578</v>
      </c>
      <c r="AK49" s="4">
        <v>0</v>
      </c>
      <c r="AL49" s="49">
        <v>0</v>
      </c>
      <c r="AM49" s="49">
        <v>0</v>
      </c>
      <c r="AN49" s="49">
        <v>0</v>
      </c>
      <c r="AO49" s="49">
        <v>0</v>
      </c>
      <c r="AP49" s="4">
        <v>300</v>
      </c>
      <c r="AQ49" s="4">
        <v>300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132.7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</row>
    <row r="50" spans="2:61" s="17" customFormat="1" ht="18.75" customHeight="1">
      <c r="B50" s="9">
        <v>42</v>
      </c>
      <c r="C50" s="15" t="s">
        <v>49</v>
      </c>
      <c r="D50" s="4">
        <f t="shared" si="0"/>
        <v>16636.4262</v>
      </c>
      <c r="E50" s="4">
        <f>G50+I50-DR50</f>
        <v>6448.388</v>
      </c>
      <c r="F50" s="27">
        <f t="shared" si="1"/>
        <v>15487.711200000002</v>
      </c>
      <c r="G50" s="27">
        <f t="shared" si="2"/>
        <v>6368.388</v>
      </c>
      <c r="H50" s="27">
        <f t="shared" si="4"/>
        <v>1148.7150000000001</v>
      </c>
      <c r="I50" s="27">
        <f t="shared" si="3"/>
        <v>80</v>
      </c>
      <c r="J50" s="4">
        <v>12574</v>
      </c>
      <c r="K50" s="4">
        <v>5663.388</v>
      </c>
      <c r="L50" s="4">
        <v>1068.7</v>
      </c>
      <c r="M50" s="4">
        <v>0</v>
      </c>
      <c r="N50" s="11"/>
      <c r="O50" s="11"/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4">
        <v>300</v>
      </c>
      <c r="Z50" s="4">
        <v>100</v>
      </c>
      <c r="AA50" s="4">
        <v>0</v>
      </c>
      <c r="AB50" s="4">
        <v>0</v>
      </c>
      <c r="AC50" s="4">
        <v>0</v>
      </c>
      <c r="AD50" s="4">
        <v>720</v>
      </c>
      <c r="AE50" s="4">
        <v>240</v>
      </c>
      <c r="AF50" s="4">
        <v>0</v>
      </c>
      <c r="AG50" s="4">
        <v>0</v>
      </c>
      <c r="AH50" s="4">
        <v>100</v>
      </c>
      <c r="AI50" s="4">
        <v>0</v>
      </c>
      <c r="AJ50" s="4">
        <v>0</v>
      </c>
      <c r="AK50" s="4">
        <v>0</v>
      </c>
      <c r="AL50" s="49">
        <v>0</v>
      </c>
      <c r="AM50" s="49">
        <v>0</v>
      </c>
      <c r="AN50" s="49">
        <v>0</v>
      </c>
      <c r="AO50" s="49">
        <v>0</v>
      </c>
      <c r="AP50" s="4">
        <v>150.0112</v>
      </c>
      <c r="AQ50" s="4">
        <v>0</v>
      </c>
      <c r="AR50" s="4">
        <v>80.015</v>
      </c>
      <c r="AS50" s="4">
        <v>80</v>
      </c>
      <c r="AT50" s="4">
        <v>500</v>
      </c>
      <c r="AU50" s="4">
        <v>0</v>
      </c>
      <c r="AV50" s="4">
        <v>0</v>
      </c>
      <c r="AW50" s="4">
        <v>0</v>
      </c>
      <c r="AX50" s="4">
        <v>1000</v>
      </c>
      <c r="AY50" s="4">
        <v>365</v>
      </c>
      <c r="AZ50" s="4">
        <v>0</v>
      </c>
      <c r="BA50" s="4">
        <v>0</v>
      </c>
      <c r="BB50" s="4">
        <v>143.7</v>
      </c>
      <c r="BC50" s="4">
        <v>0</v>
      </c>
      <c r="BD50" s="4">
        <v>143.7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</row>
    <row r="51" spans="2:61" s="17" customFormat="1" ht="18.75" customHeight="1">
      <c r="B51" s="9">
        <v>43</v>
      </c>
      <c r="C51" s="15" t="s">
        <v>50</v>
      </c>
      <c r="D51" s="4">
        <f t="shared" si="0"/>
        <v>221013.4613</v>
      </c>
      <c r="E51" s="4">
        <f>G51+I51-DR51</f>
        <v>84648.11</v>
      </c>
      <c r="F51" s="27">
        <f t="shared" si="1"/>
        <v>221012</v>
      </c>
      <c r="G51" s="27">
        <f t="shared" si="2"/>
        <v>84647.37</v>
      </c>
      <c r="H51" s="27">
        <f t="shared" si="4"/>
        <v>1.461300000000108</v>
      </c>
      <c r="I51" s="27">
        <f t="shared" si="3"/>
        <v>0.7399999999999523</v>
      </c>
      <c r="J51" s="4">
        <v>48848.5</v>
      </c>
      <c r="K51" s="4">
        <v>23792.218</v>
      </c>
      <c r="L51" s="4">
        <v>2500</v>
      </c>
      <c r="M51" s="4">
        <v>598</v>
      </c>
      <c r="N51" s="11"/>
      <c r="O51" s="11"/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4">
        <v>26485</v>
      </c>
      <c r="Z51" s="4">
        <v>9330.632</v>
      </c>
      <c r="AA51" s="4">
        <v>-2684.7387</v>
      </c>
      <c r="AB51" s="4">
        <v>-783.46</v>
      </c>
      <c r="AC51" s="4">
        <v>0</v>
      </c>
      <c r="AD51" s="4">
        <v>40281</v>
      </c>
      <c r="AE51" s="4">
        <v>17250.435</v>
      </c>
      <c r="AF51" s="4">
        <v>0</v>
      </c>
      <c r="AG51" s="4">
        <v>0</v>
      </c>
      <c r="AH51" s="4">
        <v>906</v>
      </c>
      <c r="AI51" s="4">
        <v>460</v>
      </c>
      <c r="AJ51" s="4">
        <v>186.2</v>
      </c>
      <c r="AK51" s="4">
        <v>186.2</v>
      </c>
      <c r="AL51" s="49">
        <v>0</v>
      </c>
      <c r="AM51" s="49">
        <v>0</v>
      </c>
      <c r="AN51" s="49">
        <v>0</v>
      </c>
      <c r="AO51" s="49">
        <v>0</v>
      </c>
      <c r="AP51" s="4">
        <v>9703</v>
      </c>
      <c r="AQ51" s="4">
        <v>3815.138</v>
      </c>
      <c r="AR51" s="4">
        <v>0</v>
      </c>
      <c r="AS51" s="4">
        <v>0</v>
      </c>
      <c r="AT51" s="4">
        <v>71084</v>
      </c>
      <c r="AU51" s="4">
        <v>24086.603</v>
      </c>
      <c r="AV51" s="4">
        <v>0</v>
      </c>
      <c r="AW51" s="4">
        <v>0</v>
      </c>
      <c r="AX51" s="4">
        <v>13204.5</v>
      </c>
      <c r="AY51" s="4">
        <v>5912.344</v>
      </c>
      <c r="AZ51" s="4">
        <v>0</v>
      </c>
      <c r="BA51" s="4">
        <v>0</v>
      </c>
      <c r="BB51" s="4">
        <v>10500</v>
      </c>
      <c r="BC51" s="4">
        <v>0</v>
      </c>
      <c r="BD51" s="4">
        <v>10500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</row>
    <row r="52" spans="2:61" s="17" customFormat="1" ht="18.75" customHeight="1">
      <c r="B52" s="9">
        <v>44</v>
      </c>
      <c r="C52" s="15" t="s">
        <v>51</v>
      </c>
      <c r="D52" s="4">
        <f>F52+H52-BF52-BD52</f>
        <v>123939.0956</v>
      </c>
      <c r="E52" s="4">
        <f>G52+I52-DR52-BE52</f>
        <v>54724.917</v>
      </c>
      <c r="F52" s="27">
        <f>J52+Q52+U52+Y52+AD52+AH52+AL52+AP52+AT52+AX52+BD52</f>
        <v>83204.3</v>
      </c>
      <c r="G52" s="27">
        <f t="shared" si="2"/>
        <v>32547.427</v>
      </c>
      <c r="H52" s="27">
        <f t="shared" si="4"/>
        <v>56734.7956</v>
      </c>
      <c r="I52" s="27">
        <f t="shared" si="3"/>
        <v>38177.490000000005</v>
      </c>
      <c r="J52" s="4">
        <v>46023.9</v>
      </c>
      <c r="K52" s="4">
        <v>7068.127</v>
      </c>
      <c r="L52" s="4">
        <v>31234.7956</v>
      </c>
      <c r="M52" s="4">
        <v>10834</v>
      </c>
      <c r="N52" s="11"/>
      <c r="O52" s="11"/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4">
        <v>4850</v>
      </c>
      <c r="Z52" s="4">
        <v>1627.3</v>
      </c>
      <c r="AA52" s="4">
        <v>25500</v>
      </c>
      <c r="AB52" s="4">
        <v>27343.49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9">
        <v>0</v>
      </c>
      <c r="AM52" s="49">
        <v>0</v>
      </c>
      <c r="AN52" s="49">
        <v>0</v>
      </c>
      <c r="AO52" s="49">
        <v>0</v>
      </c>
      <c r="AP52" s="4">
        <v>4330.4</v>
      </c>
      <c r="AQ52" s="4">
        <v>1352</v>
      </c>
      <c r="AR52" s="4">
        <v>0</v>
      </c>
      <c r="AS52" s="4">
        <v>0</v>
      </c>
      <c r="AT52" s="4">
        <v>10000</v>
      </c>
      <c r="AU52" s="4">
        <v>6000</v>
      </c>
      <c r="AV52" s="4">
        <v>0</v>
      </c>
      <c r="AW52" s="4">
        <v>0</v>
      </c>
      <c r="AX52" s="4">
        <v>2000</v>
      </c>
      <c r="AY52" s="4">
        <v>500</v>
      </c>
      <c r="AZ52" s="4">
        <v>0</v>
      </c>
      <c r="BA52" s="4">
        <v>0</v>
      </c>
      <c r="BB52" s="4">
        <v>0</v>
      </c>
      <c r="BC52" s="4">
        <v>0</v>
      </c>
      <c r="BD52" s="4">
        <v>16000</v>
      </c>
      <c r="BE52" s="4">
        <v>16000</v>
      </c>
      <c r="BF52" s="4">
        <v>0</v>
      </c>
      <c r="BG52" s="4">
        <v>0</v>
      </c>
      <c r="BH52" s="4">
        <v>16000</v>
      </c>
      <c r="BI52" s="4">
        <v>16000</v>
      </c>
    </row>
    <row r="53" spans="2:61" s="17" customFormat="1" ht="24.75" customHeight="1">
      <c r="B53" s="56" t="s">
        <v>52</v>
      </c>
      <c r="C53" s="56"/>
      <c r="D53" s="4">
        <f>SUM(D9:D52)</f>
        <v>2029460.1058000005</v>
      </c>
      <c r="E53" s="4">
        <f>SUM(E9:E52)</f>
        <v>679978.2341</v>
      </c>
      <c r="F53" s="27">
        <f aca="true" t="shared" si="5" ref="F53:AS53">SUM(F9:F52)</f>
        <v>1692920.7904999997</v>
      </c>
      <c r="G53" s="27">
        <f t="shared" si="5"/>
        <v>644238.0941000001</v>
      </c>
      <c r="H53" s="27">
        <f t="shared" si="5"/>
        <v>354562.42230000003</v>
      </c>
      <c r="I53" s="27">
        <f t="shared" si="5"/>
        <v>52470.14000000001</v>
      </c>
      <c r="J53" s="27">
        <f t="shared" si="5"/>
        <v>779995.5247999999</v>
      </c>
      <c r="K53" s="27">
        <f t="shared" si="5"/>
        <v>319905.7911</v>
      </c>
      <c r="L53" s="27">
        <f t="shared" si="5"/>
        <v>149964.05169999998</v>
      </c>
      <c r="M53" s="32">
        <f t="shared" si="5"/>
        <v>22086.977</v>
      </c>
      <c r="N53" s="32">
        <f>SUM(N9:N52)</f>
        <v>0</v>
      </c>
      <c r="O53" s="32">
        <f>SUM(O9:O52)</f>
        <v>0</v>
      </c>
      <c r="P53" s="32">
        <f>SUM(P9:P52)</f>
        <v>0</v>
      </c>
      <c r="Q53" s="32">
        <f t="shared" si="5"/>
        <v>0</v>
      </c>
      <c r="R53" s="32">
        <f t="shared" si="5"/>
        <v>0</v>
      </c>
      <c r="S53" s="32">
        <f t="shared" si="5"/>
        <v>0</v>
      </c>
      <c r="T53" s="32">
        <f t="shared" si="5"/>
        <v>0</v>
      </c>
      <c r="U53" s="32">
        <f t="shared" si="5"/>
        <v>0</v>
      </c>
      <c r="V53" s="32">
        <f t="shared" si="5"/>
        <v>0</v>
      </c>
      <c r="W53" s="32">
        <f t="shared" si="5"/>
        <v>0</v>
      </c>
      <c r="X53" s="32">
        <f t="shared" si="5"/>
        <v>0</v>
      </c>
      <c r="Y53" s="27">
        <f t="shared" si="5"/>
        <v>146682.2774</v>
      </c>
      <c r="Z53" s="27">
        <f t="shared" si="5"/>
        <v>37063.518</v>
      </c>
      <c r="AA53" s="27">
        <f t="shared" si="5"/>
        <v>106543.9632</v>
      </c>
      <c r="AB53" s="49">
        <f t="shared" si="5"/>
        <v>21684.963</v>
      </c>
      <c r="AC53" s="49">
        <f t="shared" si="5"/>
        <v>0</v>
      </c>
      <c r="AD53" s="27">
        <f t="shared" si="5"/>
        <v>128231</v>
      </c>
      <c r="AE53" s="27">
        <f t="shared" si="5"/>
        <v>48162.263</v>
      </c>
      <c r="AF53" s="27">
        <f t="shared" si="5"/>
        <v>995.257</v>
      </c>
      <c r="AG53" s="27">
        <f t="shared" si="5"/>
        <v>992</v>
      </c>
      <c r="AH53" s="27">
        <f t="shared" si="5"/>
        <v>29709.4</v>
      </c>
      <c r="AI53" s="27">
        <f t="shared" si="5"/>
        <v>11473.088</v>
      </c>
      <c r="AJ53" s="27">
        <f t="shared" si="5"/>
        <v>61813.1394</v>
      </c>
      <c r="AK53" s="27">
        <f t="shared" si="5"/>
        <v>3581.2</v>
      </c>
      <c r="AL53" s="27">
        <f t="shared" si="5"/>
        <v>0</v>
      </c>
      <c r="AM53" s="27">
        <f t="shared" si="5"/>
        <v>0</v>
      </c>
      <c r="AN53" s="27">
        <f t="shared" si="5"/>
        <v>0</v>
      </c>
      <c r="AO53" s="27">
        <f t="shared" si="5"/>
        <v>0</v>
      </c>
      <c r="AP53" s="27">
        <f t="shared" si="5"/>
        <v>99693.07519999998</v>
      </c>
      <c r="AQ53" s="27">
        <f t="shared" si="5"/>
        <v>39534.525</v>
      </c>
      <c r="AR53" s="27">
        <f t="shared" si="5"/>
        <v>9398.110999999999</v>
      </c>
      <c r="AS53" s="27">
        <f t="shared" si="5"/>
        <v>4125</v>
      </c>
      <c r="AT53" s="27">
        <f aca="true" t="shared" si="6" ref="AT53:BF53">SUM(AT9:AT52)</f>
        <v>364408.5782</v>
      </c>
      <c r="AU53" s="27">
        <f t="shared" si="6"/>
        <v>146519.16499999998</v>
      </c>
      <c r="AV53" s="27">
        <f t="shared" si="6"/>
        <v>7578.599999999999</v>
      </c>
      <c r="AW53" s="27">
        <f t="shared" si="6"/>
        <v>0</v>
      </c>
      <c r="AX53" s="27">
        <f t="shared" si="6"/>
        <v>55641.427899999995</v>
      </c>
      <c r="AY53" s="27">
        <f t="shared" si="6"/>
        <v>24849.744000000002</v>
      </c>
      <c r="AZ53" s="27">
        <f t="shared" si="6"/>
        <v>0</v>
      </c>
      <c r="BA53" s="27">
        <f t="shared" si="6"/>
        <v>0</v>
      </c>
      <c r="BB53" s="27">
        <f>SUM(BB9:BB52)</f>
        <v>88805.7</v>
      </c>
      <c r="BC53" s="27">
        <f>SUM(BC9:BC52)</f>
        <v>0</v>
      </c>
      <c r="BD53" s="27">
        <f t="shared" si="6"/>
        <v>88559.507</v>
      </c>
      <c r="BE53" s="27">
        <f t="shared" si="6"/>
        <v>16730</v>
      </c>
      <c r="BF53" s="27">
        <f t="shared" si="6"/>
        <v>18269.3</v>
      </c>
      <c r="BG53" s="27">
        <f>SUM(BG9:BG52)</f>
        <v>0</v>
      </c>
      <c r="BH53" s="27">
        <f>SUM(BH9:BH52)</f>
        <v>18023.107</v>
      </c>
      <c r="BI53" s="27">
        <f>SUM(BI9:BI52)</f>
        <v>16730</v>
      </c>
    </row>
    <row r="54" spans="4:9" s="17" customFormat="1" ht="16.5" customHeight="1">
      <c r="D54" s="30"/>
      <c r="E54" s="33"/>
      <c r="F54" s="30"/>
      <c r="G54" s="33"/>
      <c r="I54" s="33"/>
    </row>
    <row r="55" spans="4:11" s="17" customFormat="1" ht="16.5" customHeight="1">
      <c r="D55" s="30"/>
      <c r="E55" s="30"/>
      <c r="F55" s="30"/>
      <c r="G55" s="30"/>
      <c r="H55" s="30"/>
      <c r="I55" s="30"/>
      <c r="J55" s="30"/>
      <c r="K55" s="30"/>
    </row>
    <row r="56" spans="4:9" s="17" customFormat="1" ht="16.5" customHeight="1">
      <c r="D56" s="30"/>
      <c r="E56" s="30"/>
      <c r="F56" s="30"/>
      <c r="G56" s="30"/>
      <c r="H56" s="30"/>
      <c r="I56" s="30"/>
    </row>
    <row r="57" spans="4:9" s="17" customFormat="1" ht="16.5" customHeight="1">
      <c r="D57" s="30"/>
      <c r="E57" s="30"/>
      <c r="F57" s="30"/>
      <c r="G57" s="30"/>
      <c r="I57" s="30"/>
    </row>
    <row r="58" spans="4:8" s="17" customFormat="1" ht="16.5" customHeight="1">
      <c r="D58" s="30"/>
      <c r="E58" s="30"/>
      <c r="F58" s="30"/>
      <c r="G58" s="30"/>
      <c r="H58" s="30"/>
    </row>
    <row r="59" spans="5:7" s="17" customFormat="1" ht="16.5" customHeight="1">
      <c r="E59" s="30"/>
      <c r="G59" s="30"/>
    </row>
    <row r="60" s="17" customFormat="1" ht="16.5" customHeight="1"/>
    <row r="61" s="17" customFormat="1" ht="16.5" customHeight="1"/>
    <row r="62" s="17" customFormat="1" ht="16.5" customHeight="1"/>
    <row r="63" s="17" customFormat="1" ht="16.5" customHeight="1"/>
    <row r="64" s="17" customFormat="1" ht="16.5" customHeight="1"/>
    <row r="65" s="17" customFormat="1" ht="16.5" customHeight="1"/>
    <row r="66" s="17" customFormat="1" ht="16.5" customHeight="1"/>
    <row r="67" s="17" customFormat="1" ht="16.5" customHeight="1"/>
    <row r="68" s="17" customFormat="1" ht="16.5" customHeight="1"/>
    <row r="69" s="17" customFormat="1" ht="16.5" customHeight="1"/>
    <row r="70" s="17" customFormat="1" ht="16.5" customHeight="1"/>
    <row r="71" s="17" customFormat="1" ht="16.5" customHeight="1"/>
    <row r="72" s="17" customFormat="1" ht="16.5" customHeight="1"/>
    <row r="73" s="17" customFormat="1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spans="2:59" s="34" customFormat="1" ht="22.5" customHeight="1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</row>
    <row r="157" spans="2:59" s="34" customFormat="1" ht="24" customHeight="1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</row>
    <row r="158" spans="2:59" s="34" customFormat="1" ht="13.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</row>
    <row r="159" spans="2:59" s="34" customFormat="1" ht="13.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</row>
    <row r="161" ht="45" customHeight="1"/>
  </sheetData>
  <sheetProtection/>
  <protectedRanges>
    <protectedRange sqref="J9:K52" name="Range1"/>
    <protectedRange sqref="L9:M52" name="Range1_1"/>
  </protectedRanges>
  <mergeCells count="47">
    <mergeCell ref="B1:S1"/>
    <mergeCell ref="BH4:BI5"/>
    <mergeCell ref="BH6:BI6"/>
    <mergeCell ref="B4:B7"/>
    <mergeCell ref="W3:X3"/>
    <mergeCell ref="C4:C7"/>
    <mergeCell ref="D4:I5"/>
    <mergeCell ref="J4:BG4"/>
    <mergeCell ref="Q5:T5"/>
    <mergeCell ref="U5:X5"/>
    <mergeCell ref="Y5:AB5"/>
    <mergeCell ref="AD5:AG5"/>
    <mergeCell ref="AL5:AO5"/>
    <mergeCell ref="AL6:AM6"/>
    <mergeCell ref="AN6:AO6"/>
    <mergeCell ref="AH5:AK5"/>
    <mergeCell ref="AH6:AI6"/>
    <mergeCell ref="AP6:AQ6"/>
    <mergeCell ref="AR6:AS6"/>
    <mergeCell ref="AX5:BA5"/>
    <mergeCell ref="D6:E6"/>
    <mergeCell ref="F6:G6"/>
    <mergeCell ref="H6:I6"/>
    <mergeCell ref="J6:K6"/>
    <mergeCell ref="L6:O6"/>
    <mergeCell ref="Q6:R6"/>
    <mergeCell ref="S6:T6"/>
    <mergeCell ref="AP5:AS5"/>
    <mergeCell ref="B2:Q2"/>
    <mergeCell ref="BB5:BG5"/>
    <mergeCell ref="BB6:BC6"/>
    <mergeCell ref="AT6:AU6"/>
    <mergeCell ref="AV6:AW6"/>
    <mergeCell ref="AX6:AY6"/>
    <mergeCell ref="AZ6:BA6"/>
    <mergeCell ref="AD6:AE6"/>
    <mergeCell ref="AF6:AG6"/>
    <mergeCell ref="J5:P5"/>
    <mergeCell ref="BD6:BE6"/>
    <mergeCell ref="BF6:BG6"/>
    <mergeCell ref="B53:C53"/>
    <mergeCell ref="AJ6:AK6"/>
    <mergeCell ref="U6:V6"/>
    <mergeCell ref="W6:X6"/>
    <mergeCell ref="Y6:Z6"/>
    <mergeCell ref="AA6:AB6"/>
    <mergeCell ref="AT5:AW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52"/>
  <sheetViews>
    <sheetView workbookViewId="0" topLeftCell="A1">
      <pane xSplit="2" ySplit="10" topLeftCell="T5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S58" sqref="AS58"/>
    </sheetView>
  </sheetViews>
  <sheetFormatPr defaultColWidth="9.140625" defaultRowHeight="12.75"/>
  <cols>
    <col min="1" max="1" width="4.57421875" style="5" customWidth="1"/>
    <col min="2" max="2" width="21.7109375" style="5" customWidth="1"/>
    <col min="3" max="4" width="13.57421875" style="5" bestFit="1" customWidth="1"/>
    <col min="5" max="6" width="12.8515625" style="5" customWidth="1"/>
    <col min="7" max="9" width="12.8515625" style="5" hidden="1" customWidth="1"/>
    <col min="10" max="13" width="12.8515625" style="5" customWidth="1"/>
    <col min="14" max="14" width="9.57421875" style="5" customWidth="1"/>
    <col min="15" max="15" width="9.140625" style="5" customWidth="1"/>
    <col min="16" max="17" width="9.57421875" style="5" customWidth="1"/>
    <col min="18" max="18" width="4.7109375" style="5" hidden="1" customWidth="1"/>
    <col min="19" max="19" width="9.8515625" style="5" customWidth="1"/>
    <col min="20" max="20" width="9.7109375" style="5" bestFit="1" customWidth="1"/>
    <col min="21" max="23" width="10.140625" style="5" bestFit="1" customWidth="1"/>
    <col min="24" max="24" width="9.57421875" style="5" bestFit="1" customWidth="1"/>
    <col min="25" max="25" width="13.57421875" style="5" bestFit="1" customWidth="1"/>
    <col min="26" max="26" width="11.57421875" style="5" customWidth="1"/>
    <col min="27" max="27" width="10.8515625" style="5" customWidth="1"/>
    <col min="28" max="28" width="11.57421875" style="5" customWidth="1"/>
    <col min="29" max="29" width="11.57421875" style="5" hidden="1" customWidth="1"/>
    <col min="30" max="31" width="11.57421875" style="5" customWidth="1"/>
    <col min="32" max="35" width="8.57421875" style="5" customWidth="1"/>
    <col min="36" max="36" width="9.140625" style="5" customWidth="1"/>
    <col min="37" max="37" width="10.140625" style="5" bestFit="1" customWidth="1"/>
    <col min="38" max="39" width="12.421875" style="5" bestFit="1" customWidth="1"/>
    <col min="40" max="40" width="8.7109375" style="5" customWidth="1"/>
    <col min="41" max="41" width="9.28125" style="5" customWidth="1"/>
    <col min="42" max="42" width="9.421875" style="5" customWidth="1"/>
    <col min="43" max="43" width="9.28125" style="5" customWidth="1"/>
    <col min="44" max="44" width="11.140625" style="5" customWidth="1"/>
    <col min="45" max="45" width="12.7109375" style="5" customWidth="1"/>
    <col min="46" max="46" width="9.7109375" style="5" customWidth="1"/>
    <col min="47" max="16384" width="9.140625" style="5" customWidth="1"/>
  </cols>
  <sheetData>
    <row r="1" spans="1:43" ht="24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</row>
    <row r="2" spans="1:43" ht="50.25" customHeight="1">
      <c r="A2" s="53" t="s">
        <v>109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35"/>
      <c r="S2" s="35"/>
      <c r="T2" s="35"/>
      <c r="U2" s="35"/>
      <c r="V2" s="35"/>
      <c r="W2" s="35"/>
      <c r="X2" s="35"/>
      <c r="Y2" s="35"/>
      <c r="Z2" s="35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</row>
    <row r="3" spans="2:26" ht="17.25" customHeight="1">
      <c r="B3" s="6"/>
      <c r="P3" s="75"/>
      <c r="Q3" s="75"/>
      <c r="Y3" s="122"/>
      <c r="Z3" s="122"/>
    </row>
    <row r="4" spans="1:45" s="39" customFormat="1" ht="15" customHeight="1">
      <c r="A4" s="127" t="s">
        <v>60</v>
      </c>
      <c r="B4" s="128" t="s">
        <v>7</v>
      </c>
      <c r="C4" s="129" t="s">
        <v>77</v>
      </c>
      <c r="D4" s="130"/>
      <c r="E4" s="110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95"/>
      <c r="AS4" s="95"/>
    </row>
    <row r="5" spans="1:45" s="39" customFormat="1" ht="33" customHeight="1">
      <c r="A5" s="127"/>
      <c r="B5" s="128"/>
      <c r="C5" s="131"/>
      <c r="D5" s="132"/>
      <c r="E5" s="96" t="s">
        <v>78</v>
      </c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8"/>
      <c r="Y5" s="99" t="s">
        <v>79</v>
      </c>
      <c r="Z5" s="99"/>
      <c r="AA5" s="100" t="s">
        <v>80</v>
      </c>
      <c r="AB5" s="101"/>
      <c r="AC5" s="101"/>
      <c r="AD5" s="101"/>
      <c r="AE5" s="101"/>
      <c r="AF5" s="101"/>
      <c r="AG5" s="101"/>
      <c r="AH5" s="101"/>
      <c r="AI5" s="101"/>
      <c r="AJ5" s="91" t="s">
        <v>81</v>
      </c>
      <c r="AK5" s="91"/>
      <c r="AL5" s="91"/>
      <c r="AM5" s="91"/>
      <c r="AN5" s="91"/>
      <c r="AO5" s="91"/>
      <c r="AP5" s="102" t="s">
        <v>82</v>
      </c>
      <c r="AQ5" s="103"/>
      <c r="AR5" s="99" t="s">
        <v>83</v>
      </c>
      <c r="AS5" s="99"/>
    </row>
    <row r="6" spans="1:45" s="39" customFormat="1" ht="16.5" customHeight="1">
      <c r="A6" s="127"/>
      <c r="B6" s="128"/>
      <c r="C6" s="131"/>
      <c r="D6" s="132"/>
      <c r="E6" s="108" t="s">
        <v>84</v>
      </c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99"/>
      <c r="Z6" s="99"/>
      <c r="AA6" s="92" t="s">
        <v>85</v>
      </c>
      <c r="AB6" s="93"/>
      <c r="AC6" s="93"/>
      <c r="AD6" s="93"/>
      <c r="AE6" s="93"/>
      <c r="AF6" s="93"/>
      <c r="AG6" s="93"/>
      <c r="AH6" s="93"/>
      <c r="AI6" s="94"/>
      <c r="AJ6" s="85" t="s">
        <v>86</v>
      </c>
      <c r="AK6" s="85"/>
      <c r="AL6" s="85" t="s">
        <v>87</v>
      </c>
      <c r="AM6" s="85"/>
      <c r="AN6" s="85"/>
      <c r="AO6" s="85"/>
      <c r="AP6" s="104"/>
      <c r="AQ6" s="105"/>
      <c r="AR6" s="99"/>
      <c r="AS6" s="99"/>
    </row>
    <row r="7" spans="1:45" s="39" customFormat="1" ht="26.25" customHeight="1">
      <c r="A7" s="127"/>
      <c r="B7" s="128"/>
      <c r="C7" s="131"/>
      <c r="D7" s="132"/>
      <c r="E7" s="91" t="s">
        <v>88</v>
      </c>
      <c r="F7" s="85"/>
      <c r="G7" s="85"/>
      <c r="H7" s="85"/>
      <c r="I7" s="85"/>
      <c r="J7" s="85"/>
      <c r="K7" s="85"/>
      <c r="L7" s="109" t="s">
        <v>89</v>
      </c>
      <c r="M7" s="109"/>
      <c r="N7" s="109" t="s">
        <v>90</v>
      </c>
      <c r="O7" s="109"/>
      <c r="P7" s="109" t="s">
        <v>91</v>
      </c>
      <c r="Q7" s="109"/>
      <c r="R7" s="124" t="s">
        <v>60</v>
      </c>
      <c r="S7" s="109" t="s">
        <v>92</v>
      </c>
      <c r="T7" s="109"/>
      <c r="U7" s="109" t="s">
        <v>93</v>
      </c>
      <c r="V7" s="109"/>
      <c r="W7" s="109" t="s">
        <v>94</v>
      </c>
      <c r="X7" s="109"/>
      <c r="Y7" s="99"/>
      <c r="Z7" s="99"/>
      <c r="AA7" s="115" t="s">
        <v>95</v>
      </c>
      <c r="AB7" s="116"/>
      <c r="AC7" s="51"/>
      <c r="AD7" s="118" t="s">
        <v>108</v>
      </c>
      <c r="AE7" s="119"/>
      <c r="AF7" s="102" t="s">
        <v>96</v>
      </c>
      <c r="AG7" s="112"/>
      <c r="AH7" s="86" t="s">
        <v>97</v>
      </c>
      <c r="AI7" s="87"/>
      <c r="AJ7" s="85"/>
      <c r="AK7" s="85"/>
      <c r="AL7" s="85"/>
      <c r="AM7" s="85"/>
      <c r="AN7" s="85"/>
      <c r="AO7" s="85"/>
      <c r="AP7" s="104"/>
      <c r="AQ7" s="105"/>
      <c r="AR7" s="99"/>
      <c r="AS7" s="99"/>
    </row>
    <row r="8" spans="1:45" s="39" customFormat="1" ht="90" customHeight="1">
      <c r="A8" s="127"/>
      <c r="B8" s="128"/>
      <c r="C8" s="133"/>
      <c r="D8" s="134"/>
      <c r="E8" s="90" t="s">
        <v>98</v>
      </c>
      <c r="F8" s="90"/>
      <c r="G8" s="3"/>
      <c r="H8" s="3"/>
      <c r="I8" s="3"/>
      <c r="J8" s="90" t="s">
        <v>99</v>
      </c>
      <c r="K8" s="90"/>
      <c r="L8" s="109"/>
      <c r="M8" s="109"/>
      <c r="N8" s="109"/>
      <c r="O8" s="109"/>
      <c r="P8" s="109"/>
      <c r="Q8" s="109"/>
      <c r="R8" s="125"/>
      <c r="S8" s="109"/>
      <c r="T8" s="109"/>
      <c r="U8" s="109"/>
      <c r="V8" s="109"/>
      <c r="W8" s="109"/>
      <c r="X8" s="109"/>
      <c r="Y8" s="99"/>
      <c r="Z8" s="99"/>
      <c r="AA8" s="106"/>
      <c r="AB8" s="117"/>
      <c r="AC8" s="52"/>
      <c r="AD8" s="120"/>
      <c r="AE8" s="121"/>
      <c r="AF8" s="113"/>
      <c r="AG8" s="114"/>
      <c r="AH8" s="88"/>
      <c r="AI8" s="89"/>
      <c r="AJ8" s="85"/>
      <c r="AK8" s="85"/>
      <c r="AL8" s="85" t="s">
        <v>100</v>
      </c>
      <c r="AM8" s="85"/>
      <c r="AN8" s="85" t="s">
        <v>101</v>
      </c>
      <c r="AO8" s="85"/>
      <c r="AP8" s="106"/>
      <c r="AQ8" s="107"/>
      <c r="AR8" s="99"/>
      <c r="AS8" s="99"/>
    </row>
    <row r="9" spans="1:45" s="39" customFormat="1" ht="58.5" customHeight="1">
      <c r="A9" s="127"/>
      <c r="B9" s="128"/>
      <c r="C9" s="40" t="s">
        <v>102</v>
      </c>
      <c r="D9" s="40" t="s">
        <v>103</v>
      </c>
      <c r="E9" s="40" t="s">
        <v>102</v>
      </c>
      <c r="F9" s="40" t="s">
        <v>103</v>
      </c>
      <c r="G9" s="40"/>
      <c r="H9" s="40"/>
      <c r="I9" s="40"/>
      <c r="J9" s="40" t="s">
        <v>102</v>
      </c>
      <c r="K9" s="40" t="s">
        <v>103</v>
      </c>
      <c r="L9" s="40" t="s">
        <v>102</v>
      </c>
      <c r="M9" s="40" t="s">
        <v>103</v>
      </c>
      <c r="N9" s="40" t="s">
        <v>102</v>
      </c>
      <c r="O9" s="40" t="s">
        <v>103</v>
      </c>
      <c r="P9" s="40" t="s">
        <v>102</v>
      </c>
      <c r="Q9" s="40" t="s">
        <v>103</v>
      </c>
      <c r="R9" s="126"/>
      <c r="S9" s="40" t="s">
        <v>102</v>
      </c>
      <c r="T9" s="40" t="s">
        <v>103</v>
      </c>
      <c r="U9" s="40" t="s">
        <v>102</v>
      </c>
      <c r="V9" s="40" t="s">
        <v>103</v>
      </c>
      <c r="W9" s="40" t="s">
        <v>102</v>
      </c>
      <c r="X9" s="40" t="s">
        <v>103</v>
      </c>
      <c r="Y9" s="40" t="s">
        <v>102</v>
      </c>
      <c r="Z9" s="40" t="s">
        <v>103</v>
      </c>
      <c r="AA9" s="40" t="s">
        <v>102</v>
      </c>
      <c r="AB9" s="40" t="s">
        <v>103</v>
      </c>
      <c r="AC9" s="41" t="s">
        <v>104</v>
      </c>
      <c r="AD9" s="40" t="s">
        <v>102</v>
      </c>
      <c r="AE9" s="40" t="s">
        <v>103</v>
      </c>
      <c r="AF9" s="40" t="s">
        <v>102</v>
      </c>
      <c r="AG9" s="40" t="s">
        <v>103</v>
      </c>
      <c r="AH9" s="40" t="s">
        <v>102</v>
      </c>
      <c r="AI9" s="40" t="s">
        <v>103</v>
      </c>
      <c r="AJ9" s="40" t="s">
        <v>102</v>
      </c>
      <c r="AK9" s="40" t="s">
        <v>103</v>
      </c>
      <c r="AL9" s="40" t="s">
        <v>102</v>
      </c>
      <c r="AM9" s="40" t="s">
        <v>103</v>
      </c>
      <c r="AN9" s="40" t="s">
        <v>102</v>
      </c>
      <c r="AO9" s="40" t="s">
        <v>103</v>
      </c>
      <c r="AP9" s="40" t="s">
        <v>102</v>
      </c>
      <c r="AQ9" s="40" t="s">
        <v>103</v>
      </c>
      <c r="AR9" s="40" t="s">
        <v>102</v>
      </c>
      <c r="AS9" s="40" t="s">
        <v>103</v>
      </c>
    </row>
    <row r="10" spans="1:45" ht="14.25" customHeight="1">
      <c r="A10" s="42"/>
      <c r="B10" s="8">
        <v>1</v>
      </c>
      <c r="C10" s="8">
        <v>2</v>
      </c>
      <c r="D10" s="8">
        <v>3</v>
      </c>
      <c r="E10" s="43">
        <v>4</v>
      </c>
      <c r="F10" s="8">
        <v>5</v>
      </c>
      <c r="G10" s="8"/>
      <c r="H10" s="8"/>
      <c r="I10" s="8"/>
      <c r="J10" s="8">
        <v>6</v>
      </c>
      <c r="K10" s="8">
        <v>7</v>
      </c>
      <c r="L10" s="8">
        <v>8</v>
      </c>
      <c r="M10" s="8">
        <v>9</v>
      </c>
      <c r="N10" s="8">
        <v>10</v>
      </c>
      <c r="O10" s="8">
        <v>11</v>
      </c>
      <c r="P10" s="8">
        <v>12</v>
      </c>
      <c r="Q10" s="8">
        <v>13</v>
      </c>
      <c r="R10" s="42"/>
      <c r="S10" s="8">
        <v>14</v>
      </c>
      <c r="T10" s="8">
        <v>15</v>
      </c>
      <c r="U10" s="8">
        <v>16</v>
      </c>
      <c r="V10" s="8">
        <v>17</v>
      </c>
      <c r="W10" s="8">
        <v>18</v>
      </c>
      <c r="X10" s="8">
        <v>19</v>
      </c>
      <c r="Y10" s="8">
        <v>20</v>
      </c>
      <c r="Z10" s="8">
        <v>21</v>
      </c>
      <c r="AA10" s="8">
        <v>22</v>
      </c>
      <c r="AB10" s="8">
        <v>23</v>
      </c>
      <c r="AC10" s="8">
        <v>24</v>
      </c>
      <c r="AD10" s="8">
        <v>25</v>
      </c>
      <c r="AE10" s="8">
        <v>26</v>
      </c>
      <c r="AF10" s="8">
        <v>27</v>
      </c>
      <c r="AG10" s="8">
        <v>28</v>
      </c>
      <c r="AH10" s="8">
        <v>29</v>
      </c>
      <c r="AI10" s="8">
        <v>30</v>
      </c>
      <c r="AJ10" s="8">
        <v>31</v>
      </c>
      <c r="AK10" s="8">
        <v>32</v>
      </c>
      <c r="AL10" s="8">
        <v>33</v>
      </c>
      <c r="AM10" s="8">
        <v>34</v>
      </c>
      <c r="AN10" s="8">
        <v>35</v>
      </c>
      <c r="AO10" s="8">
        <v>36</v>
      </c>
      <c r="AP10" s="8">
        <v>37</v>
      </c>
      <c r="AQ10" s="8">
        <v>38</v>
      </c>
      <c r="AR10" s="8">
        <v>39</v>
      </c>
      <c r="AS10" s="8">
        <v>40</v>
      </c>
    </row>
    <row r="11" spans="1:46" s="17" customFormat="1" ht="18" customHeight="1">
      <c r="A11" s="9">
        <v>1</v>
      </c>
      <c r="B11" s="10" t="s">
        <v>8</v>
      </c>
      <c r="C11" s="27">
        <f aca="true" t="shared" si="0" ref="C11:C53">Y11+AR11-AP11</f>
        <v>43996.4</v>
      </c>
      <c r="D11" s="27">
        <f aca="true" t="shared" si="1" ref="D11:D54">Z11+AS11-AQ11</f>
        <v>16479.620000000003</v>
      </c>
      <c r="E11" s="47">
        <v>20985</v>
      </c>
      <c r="F11" s="47">
        <v>9293.869</v>
      </c>
      <c r="G11" s="27">
        <v>0</v>
      </c>
      <c r="H11" s="27">
        <v>0</v>
      </c>
      <c r="I11" s="27">
        <v>6640</v>
      </c>
      <c r="J11" s="47">
        <v>0</v>
      </c>
      <c r="K11" s="47">
        <v>0</v>
      </c>
      <c r="L11" s="47">
        <v>6640</v>
      </c>
      <c r="M11" s="47">
        <v>2904.736</v>
      </c>
      <c r="N11" s="27">
        <v>0</v>
      </c>
      <c r="O11" s="27">
        <v>0</v>
      </c>
      <c r="P11" s="47">
        <v>0</v>
      </c>
      <c r="Q11" s="47">
        <v>0</v>
      </c>
      <c r="R11" s="28"/>
      <c r="S11" s="47">
        <v>8363</v>
      </c>
      <c r="T11" s="47">
        <v>4612.515</v>
      </c>
      <c r="U11" s="47">
        <v>1000</v>
      </c>
      <c r="V11" s="47">
        <v>100</v>
      </c>
      <c r="W11" s="50">
        <v>6376.5</v>
      </c>
      <c r="X11" s="50">
        <v>38</v>
      </c>
      <c r="Y11" s="27">
        <f aca="true" t="shared" si="2" ref="Y11:Z54">W11+U11+S11+P11+N11+L11+J11+E11</f>
        <v>43364.5</v>
      </c>
      <c r="Z11" s="27">
        <f t="shared" si="2"/>
        <v>16949.120000000003</v>
      </c>
      <c r="AA11" s="47">
        <v>0</v>
      </c>
      <c r="AB11" s="47">
        <v>0</v>
      </c>
      <c r="AC11" s="27"/>
      <c r="AD11" s="49">
        <v>631.9</v>
      </c>
      <c r="AE11" s="49">
        <v>0</v>
      </c>
      <c r="AF11" s="27">
        <v>0</v>
      </c>
      <c r="AG11" s="27">
        <v>0</v>
      </c>
      <c r="AH11" s="47">
        <v>0</v>
      </c>
      <c r="AI11" s="47">
        <v>0</v>
      </c>
      <c r="AJ11" s="50">
        <v>0</v>
      </c>
      <c r="AK11" s="50">
        <v>0</v>
      </c>
      <c r="AL11" s="50">
        <v>0</v>
      </c>
      <c r="AM11" s="50">
        <v>-469.5</v>
      </c>
      <c r="AN11" s="27">
        <v>0</v>
      </c>
      <c r="AO11" s="27">
        <v>0</v>
      </c>
      <c r="AP11" s="50">
        <v>0</v>
      </c>
      <c r="AQ11" s="50">
        <v>0</v>
      </c>
      <c r="AR11" s="27">
        <f>+AA11+AF11+AJ11+AL11+AN11+AP11+AD11</f>
        <v>631.9</v>
      </c>
      <c r="AS11" s="27">
        <f>+AB11+AG11+AK11+AM11+AO11+AQ11+AE11</f>
        <v>-469.5</v>
      </c>
      <c r="AT11" s="30"/>
    </row>
    <row r="12" spans="1:46" s="17" customFormat="1" ht="18" customHeight="1">
      <c r="A12" s="9">
        <v>2</v>
      </c>
      <c r="B12" s="11" t="s">
        <v>9</v>
      </c>
      <c r="C12" s="27">
        <f t="shared" si="0"/>
        <v>74312.5799</v>
      </c>
      <c r="D12" s="27">
        <f>Z12+AS12-AQ12</f>
        <v>17806.747</v>
      </c>
      <c r="E12" s="47">
        <v>24024</v>
      </c>
      <c r="F12" s="47">
        <v>10602.734</v>
      </c>
      <c r="G12" s="27">
        <v>0</v>
      </c>
      <c r="H12" s="27">
        <v>0</v>
      </c>
      <c r="I12" s="27">
        <v>7590</v>
      </c>
      <c r="J12" s="47">
        <v>0</v>
      </c>
      <c r="K12" s="47">
        <v>0</v>
      </c>
      <c r="L12" s="48">
        <v>7590</v>
      </c>
      <c r="M12" s="47">
        <v>2137.733</v>
      </c>
      <c r="N12" s="27">
        <v>0</v>
      </c>
      <c r="O12" s="27">
        <v>0</v>
      </c>
      <c r="P12" s="47">
        <v>0</v>
      </c>
      <c r="Q12" s="47">
        <v>0</v>
      </c>
      <c r="R12" s="28"/>
      <c r="S12" s="47">
        <v>16000</v>
      </c>
      <c r="T12" s="47">
        <v>4540</v>
      </c>
      <c r="U12" s="47">
        <v>1200</v>
      </c>
      <c r="V12" s="47">
        <v>930</v>
      </c>
      <c r="W12" s="50">
        <v>2733</v>
      </c>
      <c r="X12" s="50">
        <v>6</v>
      </c>
      <c r="Y12" s="27">
        <f t="shared" si="2"/>
        <v>51547</v>
      </c>
      <c r="Z12" s="27">
        <f t="shared" si="2"/>
        <v>18216.467</v>
      </c>
      <c r="AA12" s="47">
        <v>17765.5799</v>
      </c>
      <c r="AB12" s="47">
        <v>0</v>
      </c>
      <c r="AC12" s="27"/>
      <c r="AD12" s="49">
        <v>5000</v>
      </c>
      <c r="AE12" s="49">
        <v>500</v>
      </c>
      <c r="AF12" s="27">
        <v>0</v>
      </c>
      <c r="AG12" s="27">
        <v>0</v>
      </c>
      <c r="AH12" s="47">
        <v>0</v>
      </c>
      <c r="AI12" s="47">
        <v>0</v>
      </c>
      <c r="AJ12" s="50">
        <v>0</v>
      </c>
      <c r="AK12" s="50">
        <v>0</v>
      </c>
      <c r="AL12" s="50">
        <v>0</v>
      </c>
      <c r="AM12" s="50">
        <v>-909.72</v>
      </c>
      <c r="AN12" s="27">
        <v>0</v>
      </c>
      <c r="AO12" s="27">
        <v>0</v>
      </c>
      <c r="AP12" s="50">
        <v>0</v>
      </c>
      <c r="AQ12" s="50">
        <v>0</v>
      </c>
      <c r="AR12" s="27">
        <f aca="true" t="shared" si="3" ref="AR12:AR53">+AA12+AF12+AJ12+AL12+AN12+AP12+AD12</f>
        <v>22765.5799</v>
      </c>
      <c r="AS12" s="27">
        <f aca="true" t="shared" si="4" ref="AS12:AS53">+AB12+AG12+AK12+AM12+AO12+AQ12+AE12</f>
        <v>-409.72</v>
      </c>
      <c r="AT12" s="30"/>
    </row>
    <row r="13" spans="1:46" s="17" customFormat="1" ht="18" customHeight="1">
      <c r="A13" s="9">
        <v>3</v>
      </c>
      <c r="B13" s="11" t="s">
        <v>10</v>
      </c>
      <c r="C13" s="27">
        <f t="shared" si="0"/>
        <v>6058.786999999999</v>
      </c>
      <c r="D13" s="27">
        <f t="shared" si="1"/>
        <v>2723.944</v>
      </c>
      <c r="E13" s="48">
        <v>5100</v>
      </c>
      <c r="F13" s="48">
        <v>2440.944</v>
      </c>
      <c r="G13" s="27">
        <v>0</v>
      </c>
      <c r="H13" s="27">
        <v>0</v>
      </c>
      <c r="I13" s="27">
        <v>535.28</v>
      </c>
      <c r="J13" s="47">
        <v>0</v>
      </c>
      <c r="K13" s="47">
        <v>0</v>
      </c>
      <c r="L13" s="48">
        <v>535.28</v>
      </c>
      <c r="M13" s="48">
        <v>183</v>
      </c>
      <c r="N13" s="27">
        <v>0</v>
      </c>
      <c r="O13" s="27">
        <v>0</v>
      </c>
      <c r="P13" s="48">
        <v>0</v>
      </c>
      <c r="Q13" s="48">
        <v>0</v>
      </c>
      <c r="R13" s="28"/>
      <c r="S13" s="48">
        <v>0</v>
      </c>
      <c r="T13" s="48">
        <v>0</v>
      </c>
      <c r="U13" s="48">
        <v>100</v>
      </c>
      <c r="V13" s="48">
        <v>100</v>
      </c>
      <c r="W13" s="50">
        <v>0</v>
      </c>
      <c r="X13" s="50">
        <v>0</v>
      </c>
      <c r="Y13" s="27">
        <f t="shared" si="2"/>
        <v>5735.28</v>
      </c>
      <c r="Z13" s="27">
        <f t="shared" si="2"/>
        <v>2723.944</v>
      </c>
      <c r="AA13" s="47">
        <v>0</v>
      </c>
      <c r="AB13" s="47">
        <v>0</v>
      </c>
      <c r="AC13" s="27"/>
      <c r="AD13" s="49">
        <v>323.507</v>
      </c>
      <c r="AE13" s="49">
        <v>0</v>
      </c>
      <c r="AF13" s="27">
        <v>0</v>
      </c>
      <c r="AG13" s="27">
        <v>0</v>
      </c>
      <c r="AH13" s="47">
        <v>0</v>
      </c>
      <c r="AI13" s="47">
        <v>0</v>
      </c>
      <c r="AJ13" s="50">
        <v>0</v>
      </c>
      <c r="AK13" s="50">
        <v>0</v>
      </c>
      <c r="AL13" s="50">
        <v>0</v>
      </c>
      <c r="AM13" s="50">
        <v>0</v>
      </c>
      <c r="AN13" s="27">
        <v>0</v>
      </c>
      <c r="AO13" s="27">
        <v>0</v>
      </c>
      <c r="AP13" s="50">
        <v>0</v>
      </c>
      <c r="AQ13" s="50">
        <v>0</v>
      </c>
      <c r="AR13" s="27">
        <f t="shared" si="3"/>
        <v>323.507</v>
      </c>
      <c r="AS13" s="27">
        <f t="shared" si="4"/>
        <v>0</v>
      </c>
      <c r="AT13" s="30"/>
    </row>
    <row r="14" spans="1:46" s="17" customFormat="1" ht="18" customHeight="1">
      <c r="A14" s="9">
        <v>4</v>
      </c>
      <c r="B14" s="11" t="s">
        <v>11</v>
      </c>
      <c r="C14" s="27">
        <f t="shared" si="0"/>
        <v>9795.9</v>
      </c>
      <c r="D14" s="27">
        <f t="shared" si="1"/>
        <v>2758.367</v>
      </c>
      <c r="E14" s="48">
        <v>5475</v>
      </c>
      <c r="F14" s="48">
        <v>2303.367</v>
      </c>
      <c r="G14" s="27">
        <v>0</v>
      </c>
      <c r="H14" s="27">
        <v>0</v>
      </c>
      <c r="I14" s="27">
        <v>948.2</v>
      </c>
      <c r="J14" s="47">
        <v>0</v>
      </c>
      <c r="K14" s="47">
        <v>0</v>
      </c>
      <c r="L14" s="48">
        <v>993.2</v>
      </c>
      <c r="M14" s="48">
        <v>155</v>
      </c>
      <c r="N14" s="27">
        <v>0</v>
      </c>
      <c r="O14" s="27">
        <v>0</v>
      </c>
      <c r="P14" s="48">
        <v>0</v>
      </c>
      <c r="Q14" s="48">
        <v>0</v>
      </c>
      <c r="R14" s="28"/>
      <c r="S14" s="48">
        <v>0</v>
      </c>
      <c r="T14" s="48">
        <v>0</v>
      </c>
      <c r="U14" s="48">
        <v>80</v>
      </c>
      <c r="V14" s="48">
        <v>0</v>
      </c>
      <c r="W14" s="50">
        <v>1</v>
      </c>
      <c r="X14" s="50">
        <v>0</v>
      </c>
      <c r="Y14" s="27">
        <f t="shared" si="2"/>
        <v>6549.2</v>
      </c>
      <c r="Z14" s="27">
        <f t="shared" si="2"/>
        <v>2458.367</v>
      </c>
      <c r="AA14" s="47">
        <v>2946.7</v>
      </c>
      <c r="AB14" s="47">
        <v>0</v>
      </c>
      <c r="AC14" s="27"/>
      <c r="AD14" s="49">
        <v>300</v>
      </c>
      <c r="AE14" s="49">
        <v>300</v>
      </c>
      <c r="AF14" s="27">
        <v>0</v>
      </c>
      <c r="AG14" s="27">
        <v>0</v>
      </c>
      <c r="AH14" s="47">
        <v>0</v>
      </c>
      <c r="AI14" s="47">
        <v>0</v>
      </c>
      <c r="AJ14" s="50">
        <v>0</v>
      </c>
      <c r="AK14" s="50">
        <v>0</v>
      </c>
      <c r="AL14" s="50">
        <v>0</v>
      </c>
      <c r="AM14" s="50">
        <v>0</v>
      </c>
      <c r="AN14" s="27">
        <v>0</v>
      </c>
      <c r="AO14" s="27">
        <v>0</v>
      </c>
      <c r="AP14" s="50">
        <v>0</v>
      </c>
      <c r="AQ14" s="50">
        <v>0</v>
      </c>
      <c r="AR14" s="27">
        <f t="shared" si="3"/>
        <v>3246.7</v>
      </c>
      <c r="AS14" s="27">
        <f t="shared" si="4"/>
        <v>300</v>
      </c>
      <c r="AT14" s="30"/>
    </row>
    <row r="15" spans="1:46" s="17" customFormat="1" ht="18" customHeight="1">
      <c r="A15" s="9">
        <v>5</v>
      </c>
      <c r="B15" s="11" t="s">
        <v>12</v>
      </c>
      <c r="C15" s="27">
        <f t="shared" si="0"/>
        <v>6930.017000000001</v>
      </c>
      <c r="D15" s="27">
        <f t="shared" si="1"/>
        <v>3449.754</v>
      </c>
      <c r="E15" s="48">
        <v>5310.6</v>
      </c>
      <c r="F15" s="48">
        <v>2575.168</v>
      </c>
      <c r="G15" s="16">
        <v>0</v>
      </c>
      <c r="H15" s="16">
        <v>0</v>
      </c>
      <c r="I15" s="16">
        <v>1457.876</v>
      </c>
      <c r="J15" s="47">
        <v>0</v>
      </c>
      <c r="K15" s="47">
        <v>0</v>
      </c>
      <c r="L15" s="48">
        <v>1607.876</v>
      </c>
      <c r="M15" s="48">
        <v>874.586</v>
      </c>
      <c r="N15" s="27">
        <v>0</v>
      </c>
      <c r="O15" s="27">
        <v>0</v>
      </c>
      <c r="P15" s="48">
        <v>0</v>
      </c>
      <c r="Q15" s="48">
        <v>0</v>
      </c>
      <c r="R15" s="28"/>
      <c r="S15" s="48">
        <v>0</v>
      </c>
      <c r="T15" s="48">
        <v>0</v>
      </c>
      <c r="U15" s="48">
        <v>0</v>
      </c>
      <c r="V15" s="48">
        <v>0</v>
      </c>
      <c r="W15" s="50">
        <v>11.5</v>
      </c>
      <c r="X15" s="50">
        <v>0</v>
      </c>
      <c r="Y15" s="27">
        <f t="shared" si="2"/>
        <v>6929.976000000001</v>
      </c>
      <c r="Z15" s="27">
        <f t="shared" si="2"/>
        <v>3449.754</v>
      </c>
      <c r="AA15" s="47">
        <v>0</v>
      </c>
      <c r="AB15" s="47">
        <v>0</v>
      </c>
      <c r="AC15" s="27"/>
      <c r="AD15" s="49">
        <v>0.041</v>
      </c>
      <c r="AE15" s="49">
        <v>0</v>
      </c>
      <c r="AF15" s="27">
        <v>0</v>
      </c>
      <c r="AG15" s="27">
        <v>0</v>
      </c>
      <c r="AH15" s="47">
        <v>0</v>
      </c>
      <c r="AI15" s="47">
        <v>0</v>
      </c>
      <c r="AJ15" s="50">
        <v>0</v>
      </c>
      <c r="AK15" s="50">
        <v>0</v>
      </c>
      <c r="AL15" s="50">
        <v>0</v>
      </c>
      <c r="AM15" s="50">
        <v>0</v>
      </c>
      <c r="AN15" s="27">
        <v>0</v>
      </c>
      <c r="AO15" s="27">
        <v>0</v>
      </c>
      <c r="AP15" s="50">
        <v>0</v>
      </c>
      <c r="AQ15" s="50">
        <v>0</v>
      </c>
      <c r="AR15" s="27">
        <f t="shared" si="3"/>
        <v>0.041</v>
      </c>
      <c r="AS15" s="27">
        <f t="shared" si="4"/>
        <v>0</v>
      </c>
      <c r="AT15" s="30"/>
    </row>
    <row r="16" spans="1:46" s="17" customFormat="1" ht="18" customHeight="1">
      <c r="A16" s="9">
        <v>6</v>
      </c>
      <c r="B16" s="11" t="s">
        <v>13</v>
      </c>
      <c r="C16" s="27">
        <f t="shared" si="0"/>
        <v>41863.96000000001</v>
      </c>
      <c r="D16" s="27">
        <f>Z16+AS16-AQ16</f>
        <v>17763.006999999998</v>
      </c>
      <c r="E16" s="48">
        <v>25630.024</v>
      </c>
      <c r="F16" s="48">
        <v>10561.14</v>
      </c>
      <c r="G16" s="27">
        <v>0</v>
      </c>
      <c r="H16" s="27">
        <v>0</v>
      </c>
      <c r="I16" s="27">
        <v>11810</v>
      </c>
      <c r="J16" s="47">
        <v>0</v>
      </c>
      <c r="K16" s="47">
        <v>0</v>
      </c>
      <c r="L16" s="48">
        <v>11810</v>
      </c>
      <c r="M16" s="48">
        <v>4916.34</v>
      </c>
      <c r="N16" s="27">
        <v>0</v>
      </c>
      <c r="O16" s="27">
        <v>0</v>
      </c>
      <c r="P16" s="48">
        <v>0</v>
      </c>
      <c r="Q16" s="48">
        <v>0</v>
      </c>
      <c r="R16" s="28"/>
      <c r="S16" s="48">
        <v>0</v>
      </c>
      <c r="T16" s="48">
        <v>0</v>
      </c>
      <c r="U16" s="48">
        <v>4300</v>
      </c>
      <c r="V16" s="48">
        <v>3235</v>
      </c>
      <c r="W16" s="50">
        <v>123</v>
      </c>
      <c r="X16" s="50">
        <v>3</v>
      </c>
      <c r="Y16" s="27">
        <f t="shared" si="2"/>
        <v>41863.024000000005</v>
      </c>
      <c r="Z16" s="27">
        <f t="shared" si="2"/>
        <v>18715.48</v>
      </c>
      <c r="AA16" s="47">
        <v>5000</v>
      </c>
      <c r="AB16" s="47">
        <v>0</v>
      </c>
      <c r="AC16" s="27"/>
      <c r="AD16" s="49">
        <v>2000.936</v>
      </c>
      <c r="AE16" s="49">
        <v>500.9</v>
      </c>
      <c r="AF16" s="27">
        <v>0</v>
      </c>
      <c r="AG16" s="27">
        <v>0</v>
      </c>
      <c r="AH16" s="47">
        <v>0</v>
      </c>
      <c r="AI16" s="47">
        <v>0</v>
      </c>
      <c r="AJ16" s="50">
        <v>-1000</v>
      </c>
      <c r="AK16" s="50">
        <v>0</v>
      </c>
      <c r="AL16" s="50">
        <v>-6000</v>
      </c>
      <c r="AM16" s="50">
        <v>-1453.373</v>
      </c>
      <c r="AN16" s="27">
        <v>0</v>
      </c>
      <c r="AO16" s="27">
        <v>0</v>
      </c>
      <c r="AP16" s="50">
        <v>0</v>
      </c>
      <c r="AQ16" s="50">
        <v>0</v>
      </c>
      <c r="AR16" s="27">
        <f t="shared" si="3"/>
        <v>0.9359999999999218</v>
      </c>
      <c r="AS16" s="27">
        <f t="shared" si="4"/>
        <v>-952.4730000000001</v>
      </c>
      <c r="AT16" s="30"/>
    </row>
    <row r="17" spans="1:46" s="17" customFormat="1" ht="18" customHeight="1">
      <c r="A17" s="9">
        <v>7</v>
      </c>
      <c r="B17" s="11" t="s">
        <v>14</v>
      </c>
      <c r="C17" s="27">
        <f t="shared" si="0"/>
        <v>6135.3730000000005</v>
      </c>
      <c r="D17" s="27">
        <f t="shared" si="1"/>
        <v>2274.0099999999998</v>
      </c>
      <c r="E17" s="48">
        <v>4500.045</v>
      </c>
      <c r="F17" s="48">
        <v>2028.6</v>
      </c>
      <c r="G17" s="11">
        <v>0</v>
      </c>
      <c r="H17" s="11">
        <v>0</v>
      </c>
      <c r="I17" s="11">
        <v>802.6</v>
      </c>
      <c r="J17" s="47">
        <v>0</v>
      </c>
      <c r="K17" s="47">
        <v>0</v>
      </c>
      <c r="L17" s="48">
        <v>802.6</v>
      </c>
      <c r="M17" s="48">
        <v>245.41</v>
      </c>
      <c r="N17" s="27">
        <v>0</v>
      </c>
      <c r="O17" s="27">
        <v>0</v>
      </c>
      <c r="P17" s="48">
        <v>0</v>
      </c>
      <c r="Q17" s="48">
        <v>0</v>
      </c>
      <c r="R17" s="28"/>
      <c r="S17" s="48">
        <v>0</v>
      </c>
      <c r="T17" s="48">
        <v>0</v>
      </c>
      <c r="U17" s="48">
        <v>0</v>
      </c>
      <c r="V17" s="48">
        <v>0</v>
      </c>
      <c r="W17" s="50">
        <v>20</v>
      </c>
      <c r="X17" s="50">
        <v>0</v>
      </c>
      <c r="Y17" s="27">
        <f t="shared" si="2"/>
        <v>5322.645</v>
      </c>
      <c r="Z17" s="27">
        <f t="shared" si="2"/>
        <v>2274.0099999999998</v>
      </c>
      <c r="AA17" s="47">
        <v>812.728</v>
      </c>
      <c r="AB17" s="47">
        <v>0</v>
      </c>
      <c r="AC17" s="29"/>
      <c r="AD17" s="29">
        <v>0</v>
      </c>
      <c r="AE17" s="29">
        <v>0</v>
      </c>
      <c r="AF17" s="27">
        <v>0</v>
      </c>
      <c r="AG17" s="27">
        <v>0</v>
      </c>
      <c r="AH17" s="47">
        <v>0</v>
      </c>
      <c r="AI17" s="47">
        <v>0</v>
      </c>
      <c r="AJ17" s="50">
        <v>0</v>
      </c>
      <c r="AK17" s="50">
        <v>0</v>
      </c>
      <c r="AL17" s="50">
        <v>0</v>
      </c>
      <c r="AM17" s="50">
        <v>0</v>
      </c>
      <c r="AN17" s="27">
        <v>0</v>
      </c>
      <c r="AO17" s="27">
        <v>0</v>
      </c>
      <c r="AP17" s="50">
        <v>0</v>
      </c>
      <c r="AQ17" s="50">
        <v>0</v>
      </c>
      <c r="AR17" s="27">
        <f t="shared" si="3"/>
        <v>812.728</v>
      </c>
      <c r="AS17" s="27">
        <f t="shared" si="4"/>
        <v>0</v>
      </c>
      <c r="AT17" s="30"/>
    </row>
    <row r="18" spans="1:46" s="17" customFormat="1" ht="18" customHeight="1">
      <c r="A18" s="9">
        <v>8</v>
      </c>
      <c r="B18" s="11" t="s">
        <v>15</v>
      </c>
      <c r="C18" s="27">
        <f t="shared" si="0"/>
        <v>12061.55</v>
      </c>
      <c r="D18" s="27">
        <f t="shared" si="1"/>
        <v>5284.049</v>
      </c>
      <c r="E18" s="48">
        <v>8619.983</v>
      </c>
      <c r="F18" s="48">
        <v>4441.469</v>
      </c>
      <c r="G18" s="29">
        <v>0</v>
      </c>
      <c r="H18" s="29">
        <v>0</v>
      </c>
      <c r="I18" s="29">
        <v>1217</v>
      </c>
      <c r="J18" s="47">
        <v>0</v>
      </c>
      <c r="K18" s="47">
        <v>0</v>
      </c>
      <c r="L18" s="48">
        <v>1217</v>
      </c>
      <c r="M18" s="48">
        <v>550.58</v>
      </c>
      <c r="N18" s="27">
        <v>0</v>
      </c>
      <c r="O18" s="27">
        <v>0</v>
      </c>
      <c r="P18" s="48">
        <v>0</v>
      </c>
      <c r="Q18" s="48">
        <v>0</v>
      </c>
      <c r="R18" s="28"/>
      <c r="S18" s="48">
        <v>0</v>
      </c>
      <c r="T18" s="48">
        <v>0</v>
      </c>
      <c r="U18" s="48">
        <v>200</v>
      </c>
      <c r="V18" s="48">
        <v>180</v>
      </c>
      <c r="W18" s="50">
        <v>79.8</v>
      </c>
      <c r="X18" s="50">
        <v>12</v>
      </c>
      <c r="Y18" s="27">
        <f t="shared" si="2"/>
        <v>10116.783</v>
      </c>
      <c r="Z18" s="27">
        <f t="shared" si="2"/>
        <v>5184.049</v>
      </c>
      <c r="AA18" s="47">
        <v>1944.767</v>
      </c>
      <c r="AB18" s="47">
        <v>200</v>
      </c>
      <c r="AC18" s="11"/>
      <c r="AD18" s="11">
        <v>0</v>
      </c>
      <c r="AE18" s="11">
        <v>0</v>
      </c>
      <c r="AF18" s="27">
        <v>0</v>
      </c>
      <c r="AG18" s="27">
        <v>0</v>
      </c>
      <c r="AH18" s="47">
        <v>0</v>
      </c>
      <c r="AI18" s="47">
        <v>0</v>
      </c>
      <c r="AJ18" s="50">
        <v>0</v>
      </c>
      <c r="AK18" s="50">
        <v>0</v>
      </c>
      <c r="AL18" s="50">
        <v>0</v>
      </c>
      <c r="AM18" s="50">
        <v>-100</v>
      </c>
      <c r="AN18" s="27">
        <v>0</v>
      </c>
      <c r="AO18" s="27">
        <v>0</v>
      </c>
      <c r="AP18" s="50">
        <v>0</v>
      </c>
      <c r="AQ18" s="50">
        <v>0</v>
      </c>
      <c r="AR18" s="27">
        <f t="shared" si="3"/>
        <v>1944.767</v>
      </c>
      <c r="AS18" s="27">
        <f t="shared" si="4"/>
        <v>100</v>
      </c>
      <c r="AT18" s="30"/>
    </row>
    <row r="19" spans="1:46" s="17" customFormat="1" ht="18" customHeight="1">
      <c r="A19" s="9">
        <v>9</v>
      </c>
      <c r="B19" s="11" t="s">
        <v>16</v>
      </c>
      <c r="C19" s="27">
        <f t="shared" si="0"/>
        <v>31155.256999999998</v>
      </c>
      <c r="D19" s="27">
        <f t="shared" si="1"/>
        <v>15225.945</v>
      </c>
      <c r="E19" s="48">
        <v>13900</v>
      </c>
      <c r="F19" s="48">
        <v>5918.598</v>
      </c>
      <c r="G19" s="11">
        <v>0</v>
      </c>
      <c r="H19" s="11">
        <v>0</v>
      </c>
      <c r="I19" s="11">
        <v>5572.8</v>
      </c>
      <c r="J19" s="47">
        <v>0</v>
      </c>
      <c r="K19" s="47">
        <v>0</v>
      </c>
      <c r="L19" s="48">
        <v>5572.8</v>
      </c>
      <c r="M19" s="48">
        <v>3544.52</v>
      </c>
      <c r="N19" s="27">
        <v>0</v>
      </c>
      <c r="O19" s="27">
        <v>0</v>
      </c>
      <c r="P19" s="48">
        <v>0</v>
      </c>
      <c r="Q19" s="48">
        <v>0</v>
      </c>
      <c r="R19" s="28"/>
      <c r="S19" s="48">
        <v>7700</v>
      </c>
      <c r="T19" s="48">
        <v>2342.827</v>
      </c>
      <c r="U19" s="48">
        <v>1000</v>
      </c>
      <c r="V19" s="48">
        <v>700</v>
      </c>
      <c r="W19" s="50">
        <v>46</v>
      </c>
      <c r="X19" s="50">
        <v>0</v>
      </c>
      <c r="Y19" s="27">
        <f t="shared" si="2"/>
        <v>28218.8</v>
      </c>
      <c r="Z19" s="27">
        <f t="shared" si="2"/>
        <v>12505.945</v>
      </c>
      <c r="AA19" s="47">
        <v>2136.457</v>
      </c>
      <c r="AB19" s="47">
        <v>1950</v>
      </c>
      <c r="AC19" s="11"/>
      <c r="AD19" s="11">
        <v>800</v>
      </c>
      <c r="AE19" s="11">
        <v>770</v>
      </c>
      <c r="AF19" s="27">
        <v>0</v>
      </c>
      <c r="AG19" s="27">
        <v>0</v>
      </c>
      <c r="AH19" s="47">
        <v>0</v>
      </c>
      <c r="AI19" s="47">
        <v>0</v>
      </c>
      <c r="AJ19" s="50">
        <v>0</v>
      </c>
      <c r="AK19" s="50">
        <v>0</v>
      </c>
      <c r="AL19" s="50">
        <v>0</v>
      </c>
      <c r="AM19" s="50">
        <v>0</v>
      </c>
      <c r="AN19" s="27">
        <v>0</v>
      </c>
      <c r="AO19" s="27">
        <v>0</v>
      </c>
      <c r="AP19" s="50">
        <v>0</v>
      </c>
      <c r="AQ19" s="50">
        <v>0</v>
      </c>
      <c r="AR19" s="27">
        <f t="shared" si="3"/>
        <v>2936.457</v>
      </c>
      <c r="AS19" s="27">
        <f t="shared" si="4"/>
        <v>2720</v>
      </c>
      <c r="AT19" s="30"/>
    </row>
    <row r="20" spans="1:46" s="17" customFormat="1" ht="18" customHeight="1">
      <c r="A20" s="9">
        <v>10</v>
      </c>
      <c r="B20" s="11" t="s">
        <v>17</v>
      </c>
      <c r="C20" s="27">
        <f t="shared" si="0"/>
        <v>65951.5</v>
      </c>
      <c r="D20" s="27">
        <f t="shared" si="1"/>
        <v>26701.319</v>
      </c>
      <c r="E20" s="47">
        <v>26422.1</v>
      </c>
      <c r="F20" s="47">
        <v>11960.739</v>
      </c>
      <c r="G20" s="31">
        <v>0</v>
      </c>
      <c r="H20" s="31">
        <v>0</v>
      </c>
      <c r="I20" s="31">
        <v>15697.1</v>
      </c>
      <c r="J20" s="47">
        <v>0</v>
      </c>
      <c r="K20" s="47">
        <v>0</v>
      </c>
      <c r="L20" s="47">
        <v>15697.1</v>
      </c>
      <c r="M20" s="47">
        <v>3064.42</v>
      </c>
      <c r="N20" s="27">
        <v>0</v>
      </c>
      <c r="O20" s="27">
        <v>0</v>
      </c>
      <c r="P20" s="47">
        <v>0</v>
      </c>
      <c r="Q20" s="47">
        <v>0</v>
      </c>
      <c r="R20" s="28"/>
      <c r="S20" s="47">
        <v>21550</v>
      </c>
      <c r="T20" s="47">
        <v>10530</v>
      </c>
      <c r="U20" s="47">
        <v>1500</v>
      </c>
      <c r="V20" s="47">
        <v>1450</v>
      </c>
      <c r="W20" s="50">
        <v>20</v>
      </c>
      <c r="X20" s="50">
        <v>0</v>
      </c>
      <c r="Y20" s="27">
        <f t="shared" si="2"/>
        <v>65189.2</v>
      </c>
      <c r="Z20" s="27">
        <f t="shared" si="2"/>
        <v>27005.159</v>
      </c>
      <c r="AA20" s="47">
        <v>500</v>
      </c>
      <c r="AB20" s="47">
        <v>0</v>
      </c>
      <c r="AC20" s="11"/>
      <c r="AD20" s="50">
        <v>1262.3</v>
      </c>
      <c r="AE20" s="50">
        <v>0</v>
      </c>
      <c r="AF20" s="27">
        <v>0</v>
      </c>
      <c r="AG20" s="27">
        <v>0</v>
      </c>
      <c r="AH20" s="47">
        <v>0</v>
      </c>
      <c r="AI20" s="47">
        <v>0</v>
      </c>
      <c r="AJ20" s="50">
        <v>-1000</v>
      </c>
      <c r="AK20" s="50">
        <v>0</v>
      </c>
      <c r="AL20" s="50">
        <v>0</v>
      </c>
      <c r="AM20" s="50">
        <v>-303.84</v>
      </c>
      <c r="AN20" s="27">
        <v>0</v>
      </c>
      <c r="AO20" s="27">
        <v>0</v>
      </c>
      <c r="AP20" s="50">
        <v>0</v>
      </c>
      <c r="AQ20" s="50">
        <v>0</v>
      </c>
      <c r="AR20" s="27">
        <f t="shared" si="3"/>
        <v>762.3</v>
      </c>
      <c r="AS20" s="27">
        <f t="shared" si="4"/>
        <v>-303.84</v>
      </c>
      <c r="AT20" s="30"/>
    </row>
    <row r="21" spans="1:46" s="17" customFormat="1" ht="18" customHeight="1">
      <c r="A21" s="9">
        <v>11</v>
      </c>
      <c r="B21" s="12" t="s">
        <v>18</v>
      </c>
      <c r="C21" s="27">
        <f t="shared" si="0"/>
        <v>5307.155000000001</v>
      </c>
      <c r="D21" s="27">
        <f t="shared" si="1"/>
        <v>1725.776</v>
      </c>
      <c r="E21" s="48">
        <v>4800.027</v>
      </c>
      <c r="F21" s="48">
        <v>1981.18</v>
      </c>
      <c r="G21" s="11">
        <v>0</v>
      </c>
      <c r="H21" s="11">
        <v>0</v>
      </c>
      <c r="I21" s="11">
        <v>333.8</v>
      </c>
      <c r="J21" s="47">
        <v>0</v>
      </c>
      <c r="K21" s="47">
        <v>0</v>
      </c>
      <c r="L21" s="48">
        <v>333.8</v>
      </c>
      <c r="M21" s="48">
        <v>20.5</v>
      </c>
      <c r="N21" s="27">
        <v>0</v>
      </c>
      <c r="O21" s="27">
        <v>0</v>
      </c>
      <c r="P21" s="48">
        <v>0</v>
      </c>
      <c r="Q21" s="48">
        <v>0</v>
      </c>
      <c r="R21" s="28"/>
      <c r="S21" s="48">
        <v>0</v>
      </c>
      <c r="T21" s="48">
        <v>0</v>
      </c>
      <c r="U21" s="48">
        <v>0</v>
      </c>
      <c r="V21" s="48">
        <v>0</v>
      </c>
      <c r="W21" s="50">
        <v>5</v>
      </c>
      <c r="X21" s="50">
        <v>0</v>
      </c>
      <c r="Y21" s="27">
        <f t="shared" si="2"/>
        <v>5138.827</v>
      </c>
      <c r="Z21" s="27">
        <f t="shared" si="2"/>
        <v>2001.68</v>
      </c>
      <c r="AA21" s="47">
        <v>0</v>
      </c>
      <c r="AB21" s="47">
        <v>0</v>
      </c>
      <c r="AC21" s="11"/>
      <c r="AD21" s="50">
        <v>168.328</v>
      </c>
      <c r="AE21" s="50">
        <v>0</v>
      </c>
      <c r="AF21" s="27">
        <v>0</v>
      </c>
      <c r="AG21" s="27">
        <v>0</v>
      </c>
      <c r="AH21" s="47">
        <v>0</v>
      </c>
      <c r="AI21" s="47">
        <v>0</v>
      </c>
      <c r="AJ21" s="50">
        <v>0</v>
      </c>
      <c r="AK21" s="50">
        <v>0</v>
      </c>
      <c r="AL21" s="50">
        <v>0</v>
      </c>
      <c r="AM21" s="50">
        <v>-275.904</v>
      </c>
      <c r="AN21" s="27">
        <v>0</v>
      </c>
      <c r="AO21" s="27">
        <v>0</v>
      </c>
      <c r="AP21" s="50">
        <v>0</v>
      </c>
      <c r="AQ21" s="50">
        <v>0</v>
      </c>
      <c r="AR21" s="27">
        <f t="shared" si="3"/>
        <v>168.328</v>
      </c>
      <c r="AS21" s="27">
        <f t="shared" si="4"/>
        <v>-275.904</v>
      </c>
      <c r="AT21" s="30"/>
    </row>
    <row r="22" spans="1:46" s="17" customFormat="1" ht="18" customHeight="1">
      <c r="A22" s="9">
        <v>12</v>
      </c>
      <c r="B22" s="12" t="s">
        <v>19</v>
      </c>
      <c r="C22" s="27">
        <f t="shared" si="0"/>
        <v>64147.482899999995</v>
      </c>
      <c r="D22" s="27">
        <f>Z22+AS22-AQ22</f>
        <v>19485.02</v>
      </c>
      <c r="E22" s="47">
        <v>21359</v>
      </c>
      <c r="F22" s="47">
        <v>7040.68</v>
      </c>
      <c r="G22" s="31">
        <v>0</v>
      </c>
      <c r="H22" s="31">
        <v>0</v>
      </c>
      <c r="I22" s="31">
        <v>4995</v>
      </c>
      <c r="J22" s="47">
        <v>0</v>
      </c>
      <c r="K22" s="47">
        <v>0</v>
      </c>
      <c r="L22" s="47">
        <v>4995</v>
      </c>
      <c r="M22" s="47">
        <v>1050.49</v>
      </c>
      <c r="N22" s="27">
        <v>0</v>
      </c>
      <c r="O22" s="27">
        <v>0</v>
      </c>
      <c r="P22" s="47">
        <v>0</v>
      </c>
      <c r="Q22" s="47">
        <v>0</v>
      </c>
      <c r="R22" s="28"/>
      <c r="S22" s="47">
        <v>26851</v>
      </c>
      <c r="T22" s="47">
        <v>9609.1</v>
      </c>
      <c r="U22" s="47">
        <v>4924.2279</v>
      </c>
      <c r="V22" s="47">
        <v>225</v>
      </c>
      <c r="W22" s="50">
        <v>117</v>
      </c>
      <c r="X22" s="50">
        <v>9.75</v>
      </c>
      <c r="Y22" s="27">
        <f t="shared" si="2"/>
        <v>58246.2279</v>
      </c>
      <c r="Z22" s="27">
        <f t="shared" si="2"/>
        <v>17935.02</v>
      </c>
      <c r="AA22" s="47">
        <v>3501.255</v>
      </c>
      <c r="AB22" s="47">
        <v>950</v>
      </c>
      <c r="AC22" s="11"/>
      <c r="AD22" s="50">
        <v>2900</v>
      </c>
      <c r="AE22" s="50">
        <v>600</v>
      </c>
      <c r="AF22" s="27">
        <v>0</v>
      </c>
      <c r="AG22" s="27">
        <v>0</v>
      </c>
      <c r="AH22" s="47">
        <v>0</v>
      </c>
      <c r="AI22" s="47">
        <v>0</v>
      </c>
      <c r="AJ22" s="50">
        <v>0</v>
      </c>
      <c r="AK22" s="50">
        <v>0</v>
      </c>
      <c r="AL22" s="50">
        <v>-500</v>
      </c>
      <c r="AM22" s="50">
        <v>0</v>
      </c>
      <c r="AN22" s="27">
        <v>0</v>
      </c>
      <c r="AO22" s="27">
        <v>0</v>
      </c>
      <c r="AP22" s="50">
        <v>0</v>
      </c>
      <c r="AQ22" s="50">
        <v>0</v>
      </c>
      <c r="AR22" s="27">
        <f t="shared" si="3"/>
        <v>5901.255</v>
      </c>
      <c r="AS22" s="27">
        <f t="shared" si="4"/>
        <v>1550</v>
      </c>
      <c r="AT22" s="30"/>
    </row>
    <row r="23" spans="1:46" s="17" customFormat="1" ht="18" customHeight="1">
      <c r="A23" s="9">
        <v>13</v>
      </c>
      <c r="B23" s="12" t="s">
        <v>20</v>
      </c>
      <c r="C23" s="27">
        <f t="shared" si="0"/>
        <v>33826.763999999996</v>
      </c>
      <c r="D23" s="27">
        <f t="shared" si="1"/>
        <v>17101.744</v>
      </c>
      <c r="E23" s="48">
        <v>21325</v>
      </c>
      <c r="F23" s="48">
        <v>9834.744</v>
      </c>
      <c r="G23" s="11">
        <v>0</v>
      </c>
      <c r="H23" s="11">
        <v>0</v>
      </c>
      <c r="I23" s="11">
        <v>7472.764</v>
      </c>
      <c r="J23" s="47">
        <v>0</v>
      </c>
      <c r="K23" s="47">
        <v>0</v>
      </c>
      <c r="L23" s="48">
        <v>7042.764</v>
      </c>
      <c r="M23" s="48">
        <v>4052.75</v>
      </c>
      <c r="N23" s="27">
        <v>0</v>
      </c>
      <c r="O23" s="27">
        <v>0</v>
      </c>
      <c r="P23" s="48">
        <v>0</v>
      </c>
      <c r="Q23" s="48">
        <v>0</v>
      </c>
      <c r="R23" s="28"/>
      <c r="S23" s="48">
        <v>2748</v>
      </c>
      <c r="T23" s="48">
        <v>1809.15</v>
      </c>
      <c r="U23" s="48">
        <v>1387</v>
      </c>
      <c r="V23" s="48">
        <v>660</v>
      </c>
      <c r="W23" s="50">
        <v>324</v>
      </c>
      <c r="X23" s="50">
        <v>745.1</v>
      </c>
      <c r="Y23" s="27">
        <f t="shared" si="2"/>
        <v>32826.763999999996</v>
      </c>
      <c r="Z23" s="27">
        <f t="shared" si="2"/>
        <v>17101.744</v>
      </c>
      <c r="AA23" s="47">
        <v>730</v>
      </c>
      <c r="AB23" s="47">
        <v>730</v>
      </c>
      <c r="AC23" s="11"/>
      <c r="AD23" s="50">
        <v>570</v>
      </c>
      <c r="AE23" s="50">
        <v>0</v>
      </c>
      <c r="AF23" s="27">
        <v>0</v>
      </c>
      <c r="AG23" s="27">
        <v>0</v>
      </c>
      <c r="AH23" s="47">
        <v>0</v>
      </c>
      <c r="AI23" s="47">
        <v>0</v>
      </c>
      <c r="AJ23" s="50">
        <v>0</v>
      </c>
      <c r="AK23" s="50">
        <v>0</v>
      </c>
      <c r="AL23" s="50">
        <v>0</v>
      </c>
      <c r="AM23" s="50">
        <v>0</v>
      </c>
      <c r="AN23" s="27">
        <v>0</v>
      </c>
      <c r="AO23" s="27">
        <v>0</v>
      </c>
      <c r="AP23" s="50">
        <v>745.1</v>
      </c>
      <c r="AQ23" s="50">
        <v>730</v>
      </c>
      <c r="AR23" s="27">
        <f>+AA23+AF23+AJ23+AL23+AN23+AD23+AP23-300</f>
        <v>1745.1</v>
      </c>
      <c r="AS23" s="27">
        <f>+AB23+AG23+AK23+AM23+AO23+AE23</f>
        <v>730</v>
      </c>
      <c r="AT23" s="30"/>
    </row>
    <row r="24" spans="1:46" s="17" customFormat="1" ht="18" customHeight="1">
      <c r="A24" s="9">
        <v>14</v>
      </c>
      <c r="B24" s="13" t="s">
        <v>21</v>
      </c>
      <c r="C24" s="27">
        <f t="shared" si="0"/>
        <v>12203.523000000001</v>
      </c>
      <c r="D24" s="27">
        <f t="shared" si="1"/>
        <v>4150.508</v>
      </c>
      <c r="E24" s="47">
        <v>7100.078</v>
      </c>
      <c r="F24" s="47">
        <v>3042.292</v>
      </c>
      <c r="G24" s="11">
        <v>0</v>
      </c>
      <c r="H24" s="11">
        <v>0</v>
      </c>
      <c r="I24" s="11">
        <v>3746.3</v>
      </c>
      <c r="J24" s="47">
        <v>0</v>
      </c>
      <c r="K24" s="47">
        <v>0</v>
      </c>
      <c r="L24" s="47">
        <v>3746.3</v>
      </c>
      <c r="M24" s="47">
        <v>1625.443</v>
      </c>
      <c r="N24" s="27">
        <v>0</v>
      </c>
      <c r="O24" s="27">
        <v>0</v>
      </c>
      <c r="P24" s="47">
        <v>0</v>
      </c>
      <c r="Q24" s="47">
        <v>0</v>
      </c>
      <c r="R24" s="28"/>
      <c r="S24" s="47">
        <v>0</v>
      </c>
      <c r="T24" s="47">
        <v>0</v>
      </c>
      <c r="U24" s="47">
        <v>250</v>
      </c>
      <c r="V24" s="47">
        <v>80</v>
      </c>
      <c r="W24" s="50">
        <v>60</v>
      </c>
      <c r="X24" s="50">
        <v>0</v>
      </c>
      <c r="Y24" s="27">
        <f t="shared" si="2"/>
        <v>11156.378</v>
      </c>
      <c r="Z24" s="27">
        <f t="shared" si="2"/>
        <v>4747.735</v>
      </c>
      <c r="AA24" s="47">
        <v>747.1</v>
      </c>
      <c r="AB24" s="47">
        <v>0</v>
      </c>
      <c r="AC24" s="11"/>
      <c r="AD24" s="50">
        <v>300.045</v>
      </c>
      <c r="AE24" s="50">
        <v>187</v>
      </c>
      <c r="AF24" s="27">
        <v>0</v>
      </c>
      <c r="AG24" s="27">
        <v>0</v>
      </c>
      <c r="AH24" s="47">
        <v>0</v>
      </c>
      <c r="AI24" s="47">
        <v>0</v>
      </c>
      <c r="AJ24" s="50">
        <v>0</v>
      </c>
      <c r="AK24" s="50">
        <v>0</v>
      </c>
      <c r="AL24" s="50">
        <v>0</v>
      </c>
      <c r="AM24" s="50">
        <v>-784.227</v>
      </c>
      <c r="AN24" s="27">
        <v>0</v>
      </c>
      <c r="AO24" s="27">
        <v>0</v>
      </c>
      <c r="AP24" s="50">
        <v>0</v>
      </c>
      <c r="AQ24" s="50">
        <v>0</v>
      </c>
      <c r="AR24" s="27">
        <f t="shared" si="3"/>
        <v>1047.145</v>
      </c>
      <c r="AS24" s="27">
        <f t="shared" si="4"/>
        <v>-597.227</v>
      </c>
      <c r="AT24" s="30"/>
    </row>
    <row r="25" spans="1:46" s="17" customFormat="1" ht="18" customHeight="1">
      <c r="A25" s="9">
        <v>15</v>
      </c>
      <c r="B25" s="11" t="s">
        <v>22</v>
      </c>
      <c r="C25" s="27">
        <f t="shared" si="0"/>
        <v>7458.171</v>
      </c>
      <c r="D25" s="27">
        <f t="shared" si="1"/>
        <v>2883.179</v>
      </c>
      <c r="E25" s="48">
        <v>5000</v>
      </c>
      <c r="F25" s="48">
        <v>2120.379</v>
      </c>
      <c r="G25" s="11">
        <v>0</v>
      </c>
      <c r="H25" s="11">
        <v>0</v>
      </c>
      <c r="I25" s="11">
        <v>1775.386</v>
      </c>
      <c r="J25" s="47">
        <v>0</v>
      </c>
      <c r="K25" s="47">
        <v>0</v>
      </c>
      <c r="L25" s="48">
        <v>1775.386</v>
      </c>
      <c r="M25" s="48">
        <v>762.8</v>
      </c>
      <c r="N25" s="27">
        <v>0</v>
      </c>
      <c r="O25" s="27">
        <v>0</v>
      </c>
      <c r="P25" s="48">
        <v>0</v>
      </c>
      <c r="Q25" s="48">
        <v>0</v>
      </c>
      <c r="R25" s="28"/>
      <c r="S25" s="48">
        <v>0</v>
      </c>
      <c r="T25" s="48">
        <v>0</v>
      </c>
      <c r="U25" s="48">
        <v>100</v>
      </c>
      <c r="V25" s="48">
        <v>0</v>
      </c>
      <c r="W25" s="50">
        <v>0</v>
      </c>
      <c r="X25" s="50">
        <v>0</v>
      </c>
      <c r="Y25" s="27">
        <f t="shared" si="2"/>
        <v>6875.386</v>
      </c>
      <c r="Z25" s="27">
        <f t="shared" si="2"/>
        <v>2883.179</v>
      </c>
      <c r="AA25" s="47">
        <v>582.785</v>
      </c>
      <c r="AB25" s="47">
        <v>0</v>
      </c>
      <c r="AC25" s="11"/>
      <c r="AD25" s="50">
        <v>0</v>
      </c>
      <c r="AE25" s="50">
        <v>0</v>
      </c>
      <c r="AF25" s="27">
        <v>0</v>
      </c>
      <c r="AG25" s="27">
        <v>0</v>
      </c>
      <c r="AH25" s="47">
        <v>0</v>
      </c>
      <c r="AI25" s="47">
        <v>0</v>
      </c>
      <c r="AJ25" s="50">
        <v>0</v>
      </c>
      <c r="AK25" s="50">
        <v>0</v>
      </c>
      <c r="AL25" s="50">
        <v>0</v>
      </c>
      <c r="AM25" s="50">
        <v>0</v>
      </c>
      <c r="AN25" s="27">
        <v>0</v>
      </c>
      <c r="AO25" s="27">
        <v>0</v>
      </c>
      <c r="AP25" s="50">
        <v>0</v>
      </c>
      <c r="AQ25" s="50">
        <v>0</v>
      </c>
      <c r="AR25" s="27">
        <f t="shared" si="3"/>
        <v>582.785</v>
      </c>
      <c r="AS25" s="27">
        <f t="shared" si="4"/>
        <v>0</v>
      </c>
      <c r="AT25" s="30"/>
    </row>
    <row r="26" spans="1:46" s="17" customFormat="1" ht="18" customHeight="1">
      <c r="A26" s="9">
        <v>16</v>
      </c>
      <c r="B26" s="11" t="s">
        <v>23</v>
      </c>
      <c r="C26" s="27">
        <f t="shared" si="0"/>
        <v>210071.3</v>
      </c>
      <c r="D26" s="27">
        <f>Z26+AS26-AQ26</f>
        <v>80873.359</v>
      </c>
      <c r="E26" s="47">
        <v>49393.5</v>
      </c>
      <c r="F26" s="47">
        <v>23382.567</v>
      </c>
      <c r="G26" s="11">
        <v>0</v>
      </c>
      <c r="H26" s="11">
        <v>0</v>
      </c>
      <c r="I26" s="11">
        <v>13111.2</v>
      </c>
      <c r="J26" s="47">
        <v>0</v>
      </c>
      <c r="K26" s="47">
        <v>0</v>
      </c>
      <c r="L26" s="47">
        <v>13956</v>
      </c>
      <c r="M26" s="47">
        <v>4956.597</v>
      </c>
      <c r="N26" s="27">
        <v>0</v>
      </c>
      <c r="O26" s="27">
        <v>0</v>
      </c>
      <c r="P26" s="47">
        <v>31855</v>
      </c>
      <c r="Q26" s="47">
        <v>15929.335</v>
      </c>
      <c r="R26" s="28"/>
      <c r="S26" s="47">
        <v>72819</v>
      </c>
      <c r="T26" s="47">
        <v>35745.07</v>
      </c>
      <c r="U26" s="47">
        <v>3172</v>
      </c>
      <c r="V26" s="47">
        <v>1004.65</v>
      </c>
      <c r="W26" s="50">
        <v>5287.9</v>
      </c>
      <c r="X26" s="50">
        <v>0</v>
      </c>
      <c r="Y26" s="27">
        <f t="shared" si="2"/>
        <v>176483.4</v>
      </c>
      <c r="Z26" s="27">
        <f t="shared" si="2"/>
        <v>81018.219</v>
      </c>
      <c r="AA26" s="47">
        <v>13568.6</v>
      </c>
      <c r="AB26" s="47">
        <v>890.4</v>
      </c>
      <c r="AC26" s="11"/>
      <c r="AD26" s="50">
        <v>1750</v>
      </c>
      <c r="AE26" s="50">
        <v>400</v>
      </c>
      <c r="AF26" s="27">
        <v>0</v>
      </c>
      <c r="AG26" s="27">
        <v>0</v>
      </c>
      <c r="AH26" s="47">
        <v>0</v>
      </c>
      <c r="AI26" s="47">
        <v>0</v>
      </c>
      <c r="AJ26" s="50">
        <v>0</v>
      </c>
      <c r="AK26" s="50">
        <v>0</v>
      </c>
      <c r="AL26" s="50">
        <v>0</v>
      </c>
      <c r="AM26" s="50">
        <v>-1435.26</v>
      </c>
      <c r="AN26" s="27">
        <v>0</v>
      </c>
      <c r="AO26" s="27">
        <v>0</v>
      </c>
      <c r="AP26" s="50">
        <v>18269.3</v>
      </c>
      <c r="AQ26" s="50">
        <v>0</v>
      </c>
      <c r="AR26" s="27">
        <f>+AA26+AF26+AJ26+AL26+AN26+AP26+AD26+AP26</f>
        <v>51857.2</v>
      </c>
      <c r="AS26" s="27">
        <f t="shared" si="4"/>
        <v>-144.86</v>
      </c>
      <c r="AT26" s="30"/>
    </row>
    <row r="27" spans="1:46" s="17" customFormat="1" ht="17.25" customHeight="1">
      <c r="A27" s="9">
        <v>17</v>
      </c>
      <c r="B27" s="11" t="s">
        <v>24</v>
      </c>
      <c r="C27" s="27">
        <f t="shared" si="0"/>
        <v>37845.1</v>
      </c>
      <c r="D27" s="27">
        <f t="shared" si="1"/>
        <v>13607.738000000001</v>
      </c>
      <c r="E27" s="47">
        <v>12858.3</v>
      </c>
      <c r="F27" s="47">
        <v>5315.671</v>
      </c>
      <c r="G27" s="11">
        <v>0</v>
      </c>
      <c r="H27" s="11">
        <v>0</v>
      </c>
      <c r="I27" s="11">
        <v>3279.1</v>
      </c>
      <c r="J27" s="47">
        <v>0</v>
      </c>
      <c r="K27" s="47">
        <v>0</v>
      </c>
      <c r="L27" s="47">
        <v>3390.1</v>
      </c>
      <c r="M27" s="47">
        <v>1785.16</v>
      </c>
      <c r="N27" s="27">
        <v>0</v>
      </c>
      <c r="O27" s="27">
        <v>0</v>
      </c>
      <c r="P27" s="47">
        <v>0</v>
      </c>
      <c r="Q27" s="47">
        <v>0</v>
      </c>
      <c r="R27" s="28"/>
      <c r="S27" s="47">
        <v>14360</v>
      </c>
      <c r="T27" s="47">
        <v>5896.907</v>
      </c>
      <c r="U27" s="47">
        <v>1300</v>
      </c>
      <c r="V27" s="47">
        <v>610</v>
      </c>
      <c r="W27" s="50">
        <v>280</v>
      </c>
      <c r="X27" s="50">
        <v>0</v>
      </c>
      <c r="Y27" s="27">
        <f t="shared" si="2"/>
        <v>32188.399999999998</v>
      </c>
      <c r="Z27" s="27">
        <f t="shared" si="2"/>
        <v>13607.738000000001</v>
      </c>
      <c r="AA27" s="47">
        <v>8000</v>
      </c>
      <c r="AB27" s="47">
        <v>0</v>
      </c>
      <c r="AC27" s="11"/>
      <c r="AD27" s="50">
        <v>100</v>
      </c>
      <c r="AE27" s="50">
        <v>0</v>
      </c>
      <c r="AF27" s="27">
        <v>0</v>
      </c>
      <c r="AG27" s="27">
        <v>0</v>
      </c>
      <c r="AH27" s="47">
        <v>0</v>
      </c>
      <c r="AI27" s="47">
        <v>0</v>
      </c>
      <c r="AJ27" s="50">
        <v>0</v>
      </c>
      <c r="AK27" s="50">
        <v>0</v>
      </c>
      <c r="AL27" s="50">
        <v>-2443.3</v>
      </c>
      <c r="AM27" s="50">
        <v>0</v>
      </c>
      <c r="AN27" s="27">
        <v>0</v>
      </c>
      <c r="AO27" s="27">
        <v>0</v>
      </c>
      <c r="AP27" s="50">
        <v>0</v>
      </c>
      <c r="AQ27" s="50">
        <v>0</v>
      </c>
      <c r="AR27" s="27">
        <f t="shared" si="3"/>
        <v>5656.7</v>
      </c>
      <c r="AS27" s="27">
        <f t="shared" si="4"/>
        <v>0</v>
      </c>
      <c r="AT27" s="30"/>
    </row>
    <row r="28" spans="1:46" s="17" customFormat="1" ht="18" customHeight="1">
      <c r="A28" s="9">
        <v>18</v>
      </c>
      <c r="B28" s="11" t="s">
        <v>25</v>
      </c>
      <c r="C28" s="27">
        <f t="shared" si="0"/>
        <v>33586.145</v>
      </c>
      <c r="D28" s="27">
        <f t="shared" si="1"/>
        <v>13625.270100000002</v>
      </c>
      <c r="E28" s="47">
        <v>15220.049</v>
      </c>
      <c r="F28" s="47">
        <v>6925.144</v>
      </c>
      <c r="G28" s="11">
        <v>0</v>
      </c>
      <c r="H28" s="11">
        <v>0</v>
      </c>
      <c r="I28" s="11">
        <v>5040</v>
      </c>
      <c r="J28" s="47">
        <v>0</v>
      </c>
      <c r="K28" s="47">
        <v>0</v>
      </c>
      <c r="L28" s="47">
        <v>5040</v>
      </c>
      <c r="M28" s="47">
        <v>1619.5811</v>
      </c>
      <c r="N28" s="27">
        <v>0</v>
      </c>
      <c r="O28" s="27">
        <v>0</v>
      </c>
      <c r="P28" s="47">
        <v>0</v>
      </c>
      <c r="Q28" s="47">
        <v>0</v>
      </c>
      <c r="R28" s="28"/>
      <c r="S28" s="47">
        <v>8550</v>
      </c>
      <c r="T28" s="47">
        <v>4084.795</v>
      </c>
      <c r="U28" s="47">
        <v>1100</v>
      </c>
      <c r="V28" s="47">
        <v>465</v>
      </c>
      <c r="W28" s="50">
        <v>103</v>
      </c>
      <c r="X28" s="50">
        <v>30.75</v>
      </c>
      <c r="Y28" s="27">
        <f t="shared" si="2"/>
        <v>30013.049</v>
      </c>
      <c r="Z28" s="27">
        <f t="shared" si="2"/>
        <v>13125.270100000002</v>
      </c>
      <c r="AA28" s="47">
        <v>3973.096</v>
      </c>
      <c r="AB28" s="47">
        <v>0</v>
      </c>
      <c r="AC28" s="11"/>
      <c r="AD28" s="50">
        <v>600</v>
      </c>
      <c r="AE28" s="50">
        <v>500</v>
      </c>
      <c r="AF28" s="27">
        <v>0</v>
      </c>
      <c r="AG28" s="27">
        <v>0</v>
      </c>
      <c r="AH28" s="47">
        <v>0</v>
      </c>
      <c r="AI28" s="47">
        <v>0</v>
      </c>
      <c r="AJ28" s="50">
        <v>0</v>
      </c>
      <c r="AK28" s="50">
        <v>0</v>
      </c>
      <c r="AL28" s="50">
        <v>-1000</v>
      </c>
      <c r="AM28" s="50">
        <v>0</v>
      </c>
      <c r="AN28" s="27">
        <v>0</v>
      </c>
      <c r="AO28" s="27">
        <v>0</v>
      </c>
      <c r="AP28" s="50">
        <v>0</v>
      </c>
      <c r="AQ28" s="50">
        <v>0</v>
      </c>
      <c r="AR28" s="27">
        <f t="shared" si="3"/>
        <v>3573.096</v>
      </c>
      <c r="AS28" s="27">
        <f t="shared" si="4"/>
        <v>500</v>
      </c>
      <c r="AT28" s="30"/>
    </row>
    <row r="29" spans="1:46" s="17" customFormat="1" ht="18" customHeight="1">
      <c r="A29" s="9">
        <v>19</v>
      </c>
      <c r="B29" s="11" t="s">
        <v>26</v>
      </c>
      <c r="C29" s="27">
        <f t="shared" si="0"/>
        <v>24629.307</v>
      </c>
      <c r="D29" s="27">
        <f>Z29+AS29-AQ29</f>
        <v>11106.538</v>
      </c>
      <c r="E29" s="47">
        <v>17180</v>
      </c>
      <c r="F29" s="47">
        <v>7603.368</v>
      </c>
      <c r="G29" s="11">
        <v>0</v>
      </c>
      <c r="H29" s="11">
        <v>0</v>
      </c>
      <c r="I29" s="11">
        <v>5109.7</v>
      </c>
      <c r="J29" s="47">
        <v>0</v>
      </c>
      <c r="K29" s="47">
        <v>0</v>
      </c>
      <c r="L29" s="47">
        <v>5109.7</v>
      </c>
      <c r="M29" s="47">
        <v>2154.57</v>
      </c>
      <c r="N29" s="27">
        <v>0</v>
      </c>
      <c r="O29" s="27">
        <v>0</v>
      </c>
      <c r="P29" s="47">
        <v>0</v>
      </c>
      <c r="Q29" s="47">
        <v>0</v>
      </c>
      <c r="R29" s="28"/>
      <c r="S29" s="47">
        <v>50</v>
      </c>
      <c r="T29" s="47">
        <v>0</v>
      </c>
      <c r="U29" s="47">
        <v>700</v>
      </c>
      <c r="V29" s="47">
        <v>390</v>
      </c>
      <c r="W29" s="50">
        <v>75</v>
      </c>
      <c r="X29" s="50">
        <v>0</v>
      </c>
      <c r="Y29" s="27">
        <f t="shared" si="2"/>
        <v>23114.7</v>
      </c>
      <c r="Z29" s="27">
        <f t="shared" si="2"/>
        <v>10147.938</v>
      </c>
      <c r="AA29" s="47">
        <v>1364.607</v>
      </c>
      <c r="AB29" s="47">
        <v>811</v>
      </c>
      <c r="AC29" s="11"/>
      <c r="AD29" s="50">
        <v>150</v>
      </c>
      <c r="AE29" s="50">
        <v>147.6</v>
      </c>
      <c r="AF29" s="27">
        <v>0</v>
      </c>
      <c r="AG29" s="27">
        <v>0</v>
      </c>
      <c r="AH29" s="47">
        <v>0</v>
      </c>
      <c r="AI29" s="47">
        <v>0</v>
      </c>
      <c r="AJ29" s="50">
        <v>0</v>
      </c>
      <c r="AK29" s="50">
        <v>0</v>
      </c>
      <c r="AL29" s="50">
        <v>0</v>
      </c>
      <c r="AM29" s="50">
        <v>0</v>
      </c>
      <c r="AN29" s="27">
        <v>0</v>
      </c>
      <c r="AO29" s="27">
        <v>0</v>
      </c>
      <c r="AP29" s="50">
        <v>0</v>
      </c>
      <c r="AQ29" s="50">
        <v>0</v>
      </c>
      <c r="AR29" s="27">
        <f t="shared" si="3"/>
        <v>1514.607</v>
      </c>
      <c r="AS29" s="27">
        <f t="shared" si="4"/>
        <v>958.6</v>
      </c>
      <c r="AT29" s="30"/>
    </row>
    <row r="30" spans="1:46" s="17" customFormat="1" ht="18" customHeight="1">
      <c r="A30" s="9">
        <v>20</v>
      </c>
      <c r="B30" s="11" t="s">
        <v>27</v>
      </c>
      <c r="C30" s="27">
        <f t="shared" si="0"/>
        <v>8176.226</v>
      </c>
      <c r="D30" s="27">
        <f t="shared" si="1"/>
        <v>2993.985</v>
      </c>
      <c r="E30" s="47">
        <v>5596.686</v>
      </c>
      <c r="F30" s="47">
        <v>2632.514</v>
      </c>
      <c r="G30" s="11">
        <v>0</v>
      </c>
      <c r="H30" s="11">
        <v>0</v>
      </c>
      <c r="I30" s="11">
        <v>1500</v>
      </c>
      <c r="J30" s="47">
        <v>0</v>
      </c>
      <c r="K30" s="47">
        <v>0</v>
      </c>
      <c r="L30" s="47">
        <v>1500</v>
      </c>
      <c r="M30" s="47">
        <v>361.471</v>
      </c>
      <c r="N30" s="27">
        <v>0</v>
      </c>
      <c r="O30" s="27">
        <v>0</v>
      </c>
      <c r="P30" s="47">
        <v>0</v>
      </c>
      <c r="Q30" s="47">
        <v>0</v>
      </c>
      <c r="R30" s="28"/>
      <c r="S30" s="47">
        <v>0</v>
      </c>
      <c r="T30" s="47">
        <v>0</v>
      </c>
      <c r="U30" s="47">
        <v>70</v>
      </c>
      <c r="V30" s="47">
        <v>0</v>
      </c>
      <c r="W30" s="50">
        <v>25</v>
      </c>
      <c r="X30" s="50">
        <v>0</v>
      </c>
      <c r="Y30" s="27">
        <f t="shared" si="2"/>
        <v>7191.686</v>
      </c>
      <c r="Z30" s="27">
        <f t="shared" si="2"/>
        <v>2993.985</v>
      </c>
      <c r="AA30" s="47">
        <v>984.54</v>
      </c>
      <c r="AB30" s="47">
        <v>0</v>
      </c>
      <c r="AC30" s="11"/>
      <c r="AD30" s="50">
        <v>0</v>
      </c>
      <c r="AE30" s="50">
        <v>0</v>
      </c>
      <c r="AF30" s="27">
        <v>0</v>
      </c>
      <c r="AG30" s="27">
        <v>0</v>
      </c>
      <c r="AH30" s="47">
        <v>0</v>
      </c>
      <c r="AI30" s="47">
        <v>0</v>
      </c>
      <c r="AJ30" s="50">
        <v>0</v>
      </c>
      <c r="AK30" s="50">
        <v>0</v>
      </c>
      <c r="AL30" s="50">
        <v>0</v>
      </c>
      <c r="AM30" s="50">
        <v>0</v>
      </c>
      <c r="AN30" s="27">
        <v>0</v>
      </c>
      <c r="AO30" s="27">
        <v>0</v>
      </c>
      <c r="AP30" s="50">
        <v>0</v>
      </c>
      <c r="AQ30" s="50">
        <v>0</v>
      </c>
      <c r="AR30" s="27">
        <f t="shared" si="3"/>
        <v>984.54</v>
      </c>
      <c r="AS30" s="27">
        <f t="shared" si="4"/>
        <v>0</v>
      </c>
      <c r="AT30" s="30"/>
    </row>
    <row r="31" spans="1:46" s="17" customFormat="1" ht="18" customHeight="1">
      <c r="A31" s="9">
        <v>21</v>
      </c>
      <c r="B31" s="11" t="s">
        <v>28</v>
      </c>
      <c r="C31" s="27">
        <f t="shared" si="0"/>
        <v>27943.656</v>
      </c>
      <c r="D31" s="27">
        <f t="shared" si="1"/>
        <v>13414.212</v>
      </c>
      <c r="E31" s="48">
        <v>15000</v>
      </c>
      <c r="F31" s="48">
        <v>4752.662</v>
      </c>
      <c r="G31" s="11">
        <v>0</v>
      </c>
      <c r="H31" s="11">
        <v>0</v>
      </c>
      <c r="I31" s="11">
        <v>10440.8</v>
      </c>
      <c r="J31" s="47">
        <v>0</v>
      </c>
      <c r="K31" s="47">
        <v>0</v>
      </c>
      <c r="L31" s="48">
        <v>10440.8</v>
      </c>
      <c r="M31" s="48">
        <v>7410.55</v>
      </c>
      <c r="N31" s="27">
        <v>0</v>
      </c>
      <c r="O31" s="27">
        <v>0</v>
      </c>
      <c r="P31" s="48">
        <v>0</v>
      </c>
      <c r="Q31" s="48">
        <v>0</v>
      </c>
      <c r="R31" s="28"/>
      <c r="S31" s="48">
        <v>677</v>
      </c>
      <c r="T31" s="48">
        <v>271</v>
      </c>
      <c r="U31" s="48">
        <v>1500</v>
      </c>
      <c r="V31" s="48">
        <v>980</v>
      </c>
      <c r="W31" s="50">
        <v>0</v>
      </c>
      <c r="X31" s="50">
        <v>0</v>
      </c>
      <c r="Y31" s="27">
        <f t="shared" si="2"/>
        <v>27617.8</v>
      </c>
      <c r="Z31" s="27">
        <f t="shared" si="2"/>
        <v>13414.212</v>
      </c>
      <c r="AA31" s="47">
        <v>0</v>
      </c>
      <c r="AB31" s="47">
        <v>0</v>
      </c>
      <c r="AC31" s="11"/>
      <c r="AD31" s="50">
        <v>325.856</v>
      </c>
      <c r="AE31" s="50">
        <v>0</v>
      </c>
      <c r="AF31" s="27">
        <v>0</v>
      </c>
      <c r="AG31" s="27">
        <v>0</v>
      </c>
      <c r="AH31" s="47">
        <v>0</v>
      </c>
      <c r="AI31" s="47">
        <v>0</v>
      </c>
      <c r="AJ31" s="50">
        <v>0</v>
      </c>
      <c r="AK31" s="50">
        <v>0</v>
      </c>
      <c r="AL31" s="50">
        <v>0</v>
      </c>
      <c r="AM31" s="50">
        <v>0</v>
      </c>
      <c r="AN31" s="27">
        <v>0</v>
      </c>
      <c r="AO31" s="27">
        <v>0</v>
      </c>
      <c r="AP31" s="50">
        <v>0</v>
      </c>
      <c r="AQ31" s="50">
        <v>0</v>
      </c>
      <c r="AR31" s="27">
        <f t="shared" si="3"/>
        <v>325.856</v>
      </c>
      <c r="AS31" s="27">
        <f t="shared" si="4"/>
        <v>0</v>
      </c>
      <c r="AT31" s="30"/>
    </row>
    <row r="32" spans="1:46" s="17" customFormat="1" ht="18" customHeight="1">
      <c r="A32" s="9">
        <v>22</v>
      </c>
      <c r="B32" s="11" t="s">
        <v>29</v>
      </c>
      <c r="C32" s="27">
        <f t="shared" si="0"/>
        <v>13358.351</v>
      </c>
      <c r="D32" s="27">
        <f t="shared" si="1"/>
        <v>2781.9629999999997</v>
      </c>
      <c r="E32" s="48">
        <v>8043.911</v>
      </c>
      <c r="F32" s="48">
        <v>3220.779</v>
      </c>
      <c r="G32" s="11">
        <v>0</v>
      </c>
      <c r="H32" s="11">
        <v>0</v>
      </c>
      <c r="I32" s="11">
        <v>0</v>
      </c>
      <c r="J32" s="47">
        <v>0</v>
      </c>
      <c r="K32" s="47">
        <v>0</v>
      </c>
      <c r="L32" s="48">
        <v>3346</v>
      </c>
      <c r="M32" s="48">
        <v>222</v>
      </c>
      <c r="N32" s="27">
        <v>0</v>
      </c>
      <c r="O32" s="27">
        <v>0</v>
      </c>
      <c r="P32" s="48">
        <v>0</v>
      </c>
      <c r="Q32" s="48">
        <v>0</v>
      </c>
      <c r="R32" s="28"/>
      <c r="S32" s="48">
        <v>0</v>
      </c>
      <c r="T32" s="48">
        <v>0</v>
      </c>
      <c r="U32" s="48">
        <v>700</v>
      </c>
      <c r="V32" s="48">
        <v>0</v>
      </c>
      <c r="W32" s="50">
        <v>0</v>
      </c>
      <c r="X32" s="50">
        <v>0</v>
      </c>
      <c r="Y32" s="27">
        <f t="shared" si="2"/>
        <v>12089.911</v>
      </c>
      <c r="Z32" s="27">
        <f t="shared" si="2"/>
        <v>3442.779</v>
      </c>
      <c r="AA32" s="47">
        <v>0</v>
      </c>
      <c r="AB32" s="47">
        <v>0</v>
      </c>
      <c r="AC32" s="11"/>
      <c r="AD32" s="50">
        <v>1268.44</v>
      </c>
      <c r="AE32" s="50">
        <v>0</v>
      </c>
      <c r="AF32" s="27">
        <v>0</v>
      </c>
      <c r="AG32" s="27">
        <v>0</v>
      </c>
      <c r="AH32" s="47">
        <v>0</v>
      </c>
      <c r="AI32" s="47">
        <v>0</v>
      </c>
      <c r="AJ32" s="50">
        <v>0</v>
      </c>
      <c r="AK32" s="50">
        <v>0</v>
      </c>
      <c r="AL32" s="50">
        <v>0</v>
      </c>
      <c r="AM32" s="50">
        <v>-660.816</v>
      </c>
      <c r="AN32" s="27">
        <v>0</v>
      </c>
      <c r="AO32" s="27">
        <v>0</v>
      </c>
      <c r="AP32" s="50">
        <v>0</v>
      </c>
      <c r="AQ32" s="50">
        <v>0</v>
      </c>
      <c r="AR32" s="27">
        <f t="shared" si="3"/>
        <v>1268.44</v>
      </c>
      <c r="AS32" s="27">
        <f t="shared" si="4"/>
        <v>-660.816</v>
      </c>
      <c r="AT32" s="30"/>
    </row>
    <row r="33" spans="1:46" s="17" customFormat="1" ht="18" customHeight="1">
      <c r="A33" s="9">
        <v>23</v>
      </c>
      <c r="B33" s="11" t="s">
        <v>30</v>
      </c>
      <c r="C33" s="27">
        <f t="shared" si="0"/>
        <v>27936.625</v>
      </c>
      <c r="D33" s="27">
        <f t="shared" si="1"/>
        <v>8942.094000000001</v>
      </c>
      <c r="E33" s="48">
        <v>14080.825</v>
      </c>
      <c r="F33" s="48">
        <v>6397.594</v>
      </c>
      <c r="G33" s="11">
        <v>0</v>
      </c>
      <c r="H33" s="11">
        <v>0</v>
      </c>
      <c r="I33" s="11">
        <v>5960.8</v>
      </c>
      <c r="J33" s="47">
        <v>0</v>
      </c>
      <c r="K33" s="47">
        <v>0</v>
      </c>
      <c r="L33" s="48">
        <v>5960.8</v>
      </c>
      <c r="M33" s="48">
        <v>1747.5</v>
      </c>
      <c r="N33" s="27">
        <v>0</v>
      </c>
      <c r="O33" s="27">
        <v>0</v>
      </c>
      <c r="P33" s="48">
        <v>0</v>
      </c>
      <c r="Q33" s="48">
        <v>0</v>
      </c>
      <c r="R33" s="28"/>
      <c r="S33" s="48">
        <v>5000</v>
      </c>
      <c r="T33" s="48">
        <v>0</v>
      </c>
      <c r="U33" s="48">
        <v>2000</v>
      </c>
      <c r="V33" s="48">
        <v>1000</v>
      </c>
      <c r="W33" s="50">
        <v>91</v>
      </c>
      <c r="X33" s="50">
        <v>13</v>
      </c>
      <c r="Y33" s="27">
        <f t="shared" si="2"/>
        <v>27132.625</v>
      </c>
      <c r="Z33" s="27">
        <f t="shared" si="2"/>
        <v>9158.094000000001</v>
      </c>
      <c r="AA33" s="47">
        <v>804</v>
      </c>
      <c r="AB33" s="47">
        <v>804</v>
      </c>
      <c r="AC33" s="11"/>
      <c r="AD33" s="50">
        <v>0</v>
      </c>
      <c r="AE33" s="50">
        <v>0</v>
      </c>
      <c r="AF33" s="27">
        <v>0</v>
      </c>
      <c r="AG33" s="27">
        <v>0</v>
      </c>
      <c r="AH33" s="47">
        <v>0</v>
      </c>
      <c r="AI33" s="47">
        <v>0</v>
      </c>
      <c r="AJ33" s="50">
        <v>0</v>
      </c>
      <c r="AK33" s="50">
        <v>-1020</v>
      </c>
      <c r="AL33" s="50">
        <v>0</v>
      </c>
      <c r="AM33" s="50">
        <v>0</v>
      </c>
      <c r="AN33" s="27">
        <v>0</v>
      </c>
      <c r="AO33" s="27">
        <v>0</v>
      </c>
      <c r="AP33" s="50">
        <v>0</v>
      </c>
      <c r="AQ33" s="50">
        <v>0</v>
      </c>
      <c r="AR33" s="27">
        <f t="shared" si="3"/>
        <v>804</v>
      </c>
      <c r="AS33" s="27">
        <f t="shared" si="4"/>
        <v>-216</v>
      </c>
      <c r="AT33" s="30"/>
    </row>
    <row r="34" spans="1:46" s="17" customFormat="1" ht="18" customHeight="1">
      <c r="A34" s="9">
        <v>24</v>
      </c>
      <c r="B34" s="11" t="s">
        <v>31</v>
      </c>
      <c r="C34" s="27">
        <f t="shared" si="0"/>
        <v>116126</v>
      </c>
      <c r="D34" s="27">
        <f t="shared" si="1"/>
        <v>57094.111</v>
      </c>
      <c r="E34" s="48">
        <v>28576</v>
      </c>
      <c r="F34" s="48">
        <v>13260.011</v>
      </c>
      <c r="G34" s="11">
        <v>0</v>
      </c>
      <c r="H34" s="11">
        <v>0</v>
      </c>
      <c r="I34" s="11">
        <v>23511.5</v>
      </c>
      <c r="J34" s="47">
        <v>0</v>
      </c>
      <c r="K34" s="47">
        <v>0</v>
      </c>
      <c r="L34" s="48">
        <v>23511.5</v>
      </c>
      <c r="M34" s="48">
        <v>4018.6</v>
      </c>
      <c r="N34" s="27">
        <v>0</v>
      </c>
      <c r="O34" s="27">
        <v>0</v>
      </c>
      <c r="P34" s="48">
        <v>0</v>
      </c>
      <c r="Q34" s="48">
        <v>0</v>
      </c>
      <c r="R34" s="28"/>
      <c r="S34" s="48">
        <v>48100</v>
      </c>
      <c r="T34" s="48">
        <v>27099</v>
      </c>
      <c r="U34" s="48">
        <v>6000</v>
      </c>
      <c r="V34" s="48">
        <v>3000</v>
      </c>
      <c r="W34" s="50">
        <v>240</v>
      </c>
      <c r="X34" s="50">
        <v>53</v>
      </c>
      <c r="Y34" s="27">
        <f t="shared" si="2"/>
        <v>106427.5</v>
      </c>
      <c r="Z34" s="27">
        <f t="shared" si="2"/>
        <v>47430.611</v>
      </c>
      <c r="AA34" s="47">
        <v>9663.5</v>
      </c>
      <c r="AB34" s="47">
        <v>9663.5</v>
      </c>
      <c r="AC34" s="11"/>
      <c r="AD34" s="50">
        <v>35</v>
      </c>
      <c r="AE34" s="50">
        <v>0</v>
      </c>
      <c r="AF34" s="27">
        <v>0</v>
      </c>
      <c r="AG34" s="27">
        <v>0</v>
      </c>
      <c r="AH34" s="47">
        <v>0</v>
      </c>
      <c r="AI34" s="47">
        <v>0</v>
      </c>
      <c r="AJ34" s="50">
        <v>0</v>
      </c>
      <c r="AK34" s="50">
        <v>0</v>
      </c>
      <c r="AL34" s="50">
        <v>0</v>
      </c>
      <c r="AM34" s="50">
        <v>0</v>
      </c>
      <c r="AN34" s="27">
        <v>0</v>
      </c>
      <c r="AO34" s="27">
        <v>0</v>
      </c>
      <c r="AP34" s="50">
        <v>0</v>
      </c>
      <c r="AQ34" s="50">
        <v>0</v>
      </c>
      <c r="AR34" s="27">
        <f t="shared" si="3"/>
        <v>9698.5</v>
      </c>
      <c r="AS34" s="27">
        <f t="shared" si="4"/>
        <v>9663.5</v>
      </c>
      <c r="AT34" s="30"/>
    </row>
    <row r="35" spans="1:46" s="17" customFormat="1" ht="18" customHeight="1">
      <c r="A35" s="9">
        <v>25</v>
      </c>
      <c r="B35" s="11" t="s">
        <v>32</v>
      </c>
      <c r="C35" s="27">
        <f t="shared" si="0"/>
        <v>25823.4</v>
      </c>
      <c r="D35" s="27">
        <f t="shared" si="1"/>
        <v>8108.134999999999</v>
      </c>
      <c r="E35" s="48">
        <v>12058.4</v>
      </c>
      <c r="F35" s="48">
        <v>5381.384</v>
      </c>
      <c r="G35" s="11">
        <v>0</v>
      </c>
      <c r="H35" s="11">
        <v>0</v>
      </c>
      <c r="I35" s="11">
        <v>5554.993</v>
      </c>
      <c r="J35" s="47">
        <v>0</v>
      </c>
      <c r="K35" s="47">
        <v>0</v>
      </c>
      <c r="L35" s="48">
        <v>5554.993</v>
      </c>
      <c r="M35" s="48">
        <v>2663.56</v>
      </c>
      <c r="N35" s="27">
        <v>0</v>
      </c>
      <c r="O35" s="27">
        <v>0</v>
      </c>
      <c r="P35" s="48">
        <v>0</v>
      </c>
      <c r="Q35" s="48">
        <v>0</v>
      </c>
      <c r="R35" s="28"/>
      <c r="S35" s="48">
        <v>0</v>
      </c>
      <c r="T35" s="48">
        <v>0</v>
      </c>
      <c r="U35" s="48">
        <v>1100</v>
      </c>
      <c r="V35" s="48">
        <v>830</v>
      </c>
      <c r="W35" s="50">
        <v>1833.107</v>
      </c>
      <c r="X35" s="50">
        <v>0</v>
      </c>
      <c r="Y35" s="27">
        <f t="shared" si="2"/>
        <v>20546.5</v>
      </c>
      <c r="Z35" s="27">
        <f t="shared" si="2"/>
        <v>8874.944</v>
      </c>
      <c r="AA35" s="47">
        <v>0</v>
      </c>
      <c r="AB35" s="47">
        <v>0</v>
      </c>
      <c r="AC35" s="11"/>
      <c r="AD35" s="50">
        <v>7000</v>
      </c>
      <c r="AE35" s="50">
        <v>0</v>
      </c>
      <c r="AF35" s="27">
        <v>0</v>
      </c>
      <c r="AG35" s="27">
        <v>0</v>
      </c>
      <c r="AH35" s="47">
        <v>0</v>
      </c>
      <c r="AI35" s="47">
        <v>0</v>
      </c>
      <c r="AJ35" s="50">
        <v>0</v>
      </c>
      <c r="AK35" s="50">
        <v>0</v>
      </c>
      <c r="AL35" s="50">
        <v>0</v>
      </c>
      <c r="AM35" s="50">
        <v>-766.809</v>
      </c>
      <c r="AN35" s="27">
        <v>0</v>
      </c>
      <c r="AO35" s="27">
        <v>0</v>
      </c>
      <c r="AP35" s="50">
        <v>1723.1</v>
      </c>
      <c r="AQ35" s="50">
        <v>0</v>
      </c>
      <c r="AR35" s="27">
        <f>+AA35+AF35+AJ35+AL35+AN35+AD35</f>
        <v>7000</v>
      </c>
      <c r="AS35" s="27">
        <f t="shared" si="4"/>
        <v>-766.809</v>
      </c>
      <c r="AT35" s="30"/>
    </row>
    <row r="36" spans="1:46" s="17" customFormat="1" ht="18" customHeight="1">
      <c r="A36" s="9">
        <v>26</v>
      </c>
      <c r="B36" s="11" t="s">
        <v>33</v>
      </c>
      <c r="C36" s="27">
        <f t="shared" si="0"/>
        <v>18320.899999999998</v>
      </c>
      <c r="D36" s="27">
        <f t="shared" si="1"/>
        <v>9038.022</v>
      </c>
      <c r="E36" s="48">
        <v>13850.8</v>
      </c>
      <c r="F36" s="48">
        <v>6294.722</v>
      </c>
      <c r="G36" s="11">
        <v>0</v>
      </c>
      <c r="H36" s="11">
        <v>0</v>
      </c>
      <c r="I36" s="11">
        <v>4220</v>
      </c>
      <c r="J36" s="47">
        <v>0</v>
      </c>
      <c r="K36" s="47">
        <v>0</v>
      </c>
      <c r="L36" s="48">
        <v>4220</v>
      </c>
      <c r="M36" s="48">
        <v>2633.8</v>
      </c>
      <c r="N36" s="27">
        <v>0</v>
      </c>
      <c r="O36" s="27">
        <v>0</v>
      </c>
      <c r="P36" s="48">
        <v>0</v>
      </c>
      <c r="Q36" s="48">
        <v>0</v>
      </c>
      <c r="R36" s="28"/>
      <c r="S36" s="48">
        <v>50</v>
      </c>
      <c r="T36" s="48">
        <v>0</v>
      </c>
      <c r="U36" s="48">
        <v>200</v>
      </c>
      <c r="V36" s="48">
        <v>150</v>
      </c>
      <c r="W36" s="50">
        <v>0</v>
      </c>
      <c r="X36" s="50">
        <v>0</v>
      </c>
      <c r="Y36" s="27">
        <f t="shared" si="2"/>
        <v>18320.8</v>
      </c>
      <c r="Z36" s="27">
        <f t="shared" si="2"/>
        <v>9078.522</v>
      </c>
      <c r="AA36" s="47">
        <v>0</v>
      </c>
      <c r="AB36" s="47">
        <v>0</v>
      </c>
      <c r="AC36" s="11"/>
      <c r="AD36" s="50">
        <v>0.1</v>
      </c>
      <c r="AE36" s="50">
        <v>0</v>
      </c>
      <c r="AF36" s="27">
        <v>0</v>
      </c>
      <c r="AG36" s="27">
        <v>0</v>
      </c>
      <c r="AH36" s="47">
        <v>0</v>
      </c>
      <c r="AI36" s="47">
        <v>0</v>
      </c>
      <c r="AJ36" s="50">
        <v>0</v>
      </c>
      <c r="AK36" s="50">
        <v>0</v>
      </c>
      <c r="AL36" s="50">
        <v>0</v>
      </c>
      <c r="AM36" s="50">
        <v>-40.5</v>
      </c>
      <c r="AN36" s="27">
        <v>0</v>
      </c>
      <c r="AO36" s="27">
        <v>0</v>
      </c>
      <c r="AP36" s="50">
        <v>0</v>
      </c>
      <c r="AQ36" s="50">
        <v>0</v>
      </c>
      <c r="AR36" s="27">
        <f t="shared" si="3"/>
        <v>0.1</v>
      </c>
      <c r="AS36" s="27">
        <f t="shared" si="4"/>
        <v>-40.5</v>
      </c>
      <c r="AT36" s="30"/>
    </row>
    <row r="37" spans="1:46" s="17" customFormat="1" ht="18" customHeight="1">
      <c r="A37" s="9">
        <v>27</v>
      </c>
      <c r="B37" s="14" t="s">
        <v>34</v>
      </c>
      <c r="C37" s="27">
        <f t="shared" si="0"/>
        <v>9929.0771</v>
      </c>
      <c r="D37" s="27">
        <f t="shared" si="1"/>
        <v>4863.8859999999995</v>
      </c>
      <c r="E37" s="47">
        <v>7119.7</v>
      </c>
      <c r="F37" s="47">
        <v>3252.459</v>
      </c>
      <c r="G37" s="11">
        <v>0</v>
      </c>
      <c r="H37" s="11">
        <v>0</v>
      </c>
      <c r="I37" s="11">
        <v>2074.7</v>
      </c>
      <c r="J37" s="47">
        <v>0</v>
      </c>
      <c r="K37" s="47">
        <v>0</v>
      </c>
      <c r="L37" s="47">
        <v>2074.7</v>
      </c>
      <c r="M37" s="47">
        <v>1020.35</v>
      </c>
      <c r="N37" s="27">
        <v>0</v>
      </c>
      <c r="O37" s="27">
        <v>0</v>
      </c>
      <c r="P37" s="47">
        <v>0</v>
      </c>
      <c r="Q37" s="47">
        <v>0</v>
      </c>
      <c r="R37" s="28"/>
      <c r="S37" s="47">
        <v>0</v>
      </c>
      <c r="T37" s="47">
        <v>0</v>
      </c>
      <c r="U37" s="47">
        <v>360</v>
      </c>
      <c r="V37" s="47">
        <v>250</v>
      </c>
      <c r="W37" s="50">
        <v>33.5</v>
      </c>
      <c r="X37" s="50">
        <v>0</v>
      </c>
      <c r="Y37" s="27">
        <f t="shared" si="2"/>
        <v>9587.9</v>
      </c>
      <c r="Z37" s="27">
        <f t="shared" si="2"/>
        <v>4522.808999999999</v>
      </c>
      <c r="AA37" s="47">
        <v>341.1771</v>
      </c>
      <c r="AB37" s="47">
        <v>341.077</v>
      </c>
      <c r="AC37" s="11"/>
      <c r="AD37" s="50">
        <v>0</v>
      </c>
      <c r="AE37" s="50">
        <v>0</v>
      </c>
      <c r="AF37" s="27">
        <v>0</v>
      </c>
      <c r="AG37" s="27">
        <v>0</v>
      </c>
      <c r="AH37" s="47">
        <v>0</v>
      </c>
      <c r="AI37" s="47">
        <v>0</v>
      </c>
      <c r="AJ37" s="50">
        <v>0</v>
      </c>
      <c r="AK37" s="50">
        <v>0</v>
      </c>
      <c r="AL37" s="50">
        <v>0</v>
      </c>
      <c r="AM37" s="50">
        <v>0</v>
      </c>
      <c r="AN37" s="27">
        <v>0</v>
      </c>
      <c r="AO37" s="27">
        <v>0</v>
      </c>
      <c r="AP37" s="50">
        <v>0</v>
      </c>
      <c r="AQ37" s="50">
        <v>0</v>
      </c>
      <c r="AR37" s="27">
        <f t="shared" si="3"/>
        <v>341.1771</v>
      </c>
      <c r="AS37" s="27">
        <f t="shared" si="4"/>
        <v>341.077</v>
      </c>
      <c r="AT37" s="30"/>
    </row>
    <row r="38" spans="1:46" s="17" customFormat="1" ht="18" customHeight="1">
      <c r="A38" s="9">
        <v>28</v>
      </c>
      <c r="B38" s="14" t="s">
        <v>35</v>
      </c>
      <c r="C38" s="27">
        <f t="shared" si="0"/>
        <v>6112.4</v>
      </c>
      <c r="D38" s="27">
        <f t="shared" si="1"/>
        <v>2233.476</v>
      </c>
      <c r="E38" s="48">
        <v>5390.4</v>
      </c>
      <c r="F38" s="48">
        <v>2111.476</v>
      </c>
      <c r="G38" s="11">
        <v>0</v>
      </c>
      <c r="H38" s="11">
        <v>0</v>
      </c>
      <c r="I38" s="11">
        <v>722</v>
      </c>
      <c r="J38" s="47">
        <v>0</v>
      </c>
      <c r="K38" s="47">
        <v>0</v>
      </c>
      <c r="L38" s="48">
        <v>722</v>
      </c>
      <c r="M38" s="48">
        <v>122</v>
      </c>
      <c r="N38" s="27">
        <v>0</v>
      </c>
      <c r="O38" s="27">
        <v>0</v>
      </c>
      <c r="P38" s="48">
        <v>0</v>
      </c>
      <c r="Q38" s="48">
        <v>0</v>
      </c>
      <c r="R38" s="28"/>
      <c r="S38" s="48">
        <v>0</v>
      </c>
      <c r="T38" s="48">
        <v>0</v>
      </c>
      <c r="U38" s="48">
        <v>0</v>
      </c>
      <c r="V38" s="48">
        <v>0</v>
      </c>
      <c r="W38" s="50">
        <v>0</v>
      </c>
      <c r="X38" s="50">
        <v>0</v>
      </c>
      <c r="Y38" s="27">
        <f t="shared" si="2"/>
        <v>6112.4</v>
      </c>
      <c r="Z38" s="27">
        <f t="shared" si="2"/>
        <v>2233.476</v>
      </c>
      <c r="AA38" s="47">
        <v>0</v>
      </c>
      <c r="AB38" s="47">
        <v>0</v>
      </c>
      <c r="AC38" s="11"/>
      <c r="AD38" s="50">
        <v>0</v>
      </c>
      <c r="AE38" s="50">
        <v>0</v>
      </c>
      <c r="AF38" s="27">
        <v>0</v>
      </c>
      <c r="AG38" s="27">
        <v>0</v>
      </c>
      <c r="AH38" s="47">
        <v>0</v>
      </c>
      <c r="AI38" s="47">
        <v>0</v>
      </c>
      <c r="AJ38" s="50">
        <v>0</v>
      </c>
      <c r="AK38" s="50">
        <v>0</v>
      </c>
      <c r="AL38" s="50">
        <v>0</v>
      </c>
      <c r="AM38" s="50">
        <v>0</v>
      </c>
      <c r="AN38" s="27">
        <v>0</v>
      </c>
      <c r="AO38" s="27">
        <v>0</v>
      </c>
      <c r="AP38" s="50">
        <v>0</v>
      </c>
      <c r="AQ38" s="50">
        <v>0</v>
      </c>
      <c r="AR38" s="27">
        <f t="shared" si="3"/>
        <v>0</v>
      </c>
      <c r="AS38" s="27">
        <f t="shared" si="4"/>
        <v>0</v>
      </c>
      <c r="AT38" s="30"/>
    </row>
    <row r="39" spans="1:46" s="17" customFormat="1" ht="18" customHeight="1">
      <c r="A39" s="9">
        <v>29</v>
      </c>
      <c r="B39" s="14" t="s">
        <v>36</v>
      </c>
      <c r="C39" s="27">
        <f t="shared" si="0"/>
        <v>8192.5515</v>
      </c>
      <c r="D39" s="27">
        <f t="shared" si="1"/>
        <v>4498.522</v>
      </c>
      <c r="E39" s="47">
        <v>4563</v>
      </c>
      <c r="F39" s="47">
        <v>2085.772</v>
      </c>
      <c r="G39" s="11">
        <v>0</v>
      </c>
      <c r="H39" s="11">
        <v>0</v>
      </c>
      <c r="I39" s="11">
        <v>1095.7295</v>
      </c>
      <c r="J39" s="47">
        <v>0</v>
      </c>
      <c r="K39" s="47">
        <v>0</v>
      </c>
      <c r="L39" s="47">
        <v>1095.7295</v>
      </c>
      <c r="M39" s="47">
        <v>370</v>
      </c>
      <c r="N39" s="27">
        <v>0</v>
      </c>
      <c r="O39" s="27">
        <v>0</v>
      </c>
      <c r="P39" s="47">
        <v>0</v>
      </c>
      <c r="Q39" s="47">
        <v>0</v>
      </c>
      <c r="R39" s="28"/>
      <c r="S39" s="47">
        <v>0</v>
      </c>
      <c r="T39" s="47">
        <v>0</v>
      </c>
      <c r="U39" s="47">
        <v>150</v>
      </c>
      <c r="V39" s="47">
        <v>50</v>
      </c>
      <c r="W39" s="50">
        <v>53</v>
      </c>
      <c r="X39" s="50">
        <v>32.75</v>
      </c>
      <c r="Y39" s="27">
        <f t="shared" si="2"/>
        <v>5861.7294999999995</v>
      </c>
      <c r="Z39" s="27">
        <f t="shared" si="2"/>
        <v>2538.522</v>
      </c>
      <c r="AA39" s="47">
        <v>370.822</v>
      </c>
      <c r="AB39" s="47">
        <v>0</v>
      </c>
      <c r="AC39" s="11"/>
      <c r="AD39" s="50">
        <v>1960</v>
      </c>
      <c r="AE39" s="50">
        <v>1960</v>
      </c>
      <c r="AF39" s="27">
        <v>0</v>
      </c>
      <c r="AG39" s="27">
        <v>0</v>
      </c>
      <c r="AH39" s="47">
        <v>0</v>
      </c>
      <c r="AI39" s="47">
        <v>0</v>
      </c>
      <c r="AJ39" s="50">
        <v>0</v>
      </c>
      <c r="AK39" s="50">
        <v>0</v>
      </c>
      <c r="AL39" s="50">
        <v>0</v>
      </c>
      <c r="AM39" s="50">
        <v>0</v>
      </c>
      <c r="AN39" s="27">
        <v>0</v>
      </c>
      <c r="AO39" s="27">
        <v>0</v>
      </c>
      <c r="AP39" s="50">
        <v>0</v>
      </c>
      <c r="AQ39" s="50">
        <v>0</v>
      </c>
      <c r="AR39" s="27">
        <f t="shared" si="3"/>
        <v>2330.822</v>
      </c>
      <c r="AS39" s="27">
        <f t="shared" si="4"/>
        <v>1960</v>
      </c>
      <c r="AT39" s="30"/>
    </row>
    <row r="40" spans="1:46" s="17" customFormat="1" ht="18" customHeight="1">
      <c r="A40" s="9">
        <v>30</v>
      </c>
      <c r="B40" s="14" t="s">
        <v>37</v>
      </c>
      <c r="C40" s="27">
        <f t="shared" si="0"/>
        <v>14438</v>
      </c>
      <c r="D40" s="27">
        <f t="shared" si="1"/>
        <v>6449.407999999999</v>
      </c>
      <c r="E40" s="48">
        <v>9980</v>
      </c>
      <c r="F40" s="48">
        <v>4541.931</v>
      </c>
      <c r="G40" s="11">
        <v>0</v>
      </c>
      <c r="H40" s="11">
        <v>0</v>
      </c>
      <c r="I40" s="11">
        <v>1970</v>
      </c>
      <c r="J40" s="47">
        <v>0</v>
      </c>
      <c r="K40" s="47">
        <v>0</v>
      </c>
      <c r="L40" s="48">
        <v>2440</v>
      </c>
      <c r="M40" s="48">
        <v>934.477</v>
      </c>
      <c r="N40" s="27">
        <v>0</v>
      </c>
      <c r="O40" s="27">
        <v>0</v>
      </c>
      <c r="P40" s="48">
        <v>0</v>
      </c>
      <c r="Q40" s="48">
        <v>0</v>
      </c>
      <c r="R40" s="28"/>
      <c r="S40" s="48">
        <v>0</v>
      </c>
      <c r="T40" s="48">
        <v>0</v>
      </c>
      <c r="U40" s="48">
        <v>400</v>
      </c>
      <c r="V40" s="48">
        <v>195</v>
      </c>
      <c r="W40" s="50">
        <v>618</v>
      </c>
      <c r="X40" s="50">
        <v>0</v>
      </c>
      <c r="Y40" s="27">
        <f t="shared" si="2"/>
        <v>13438</v>
      </c>
      <c r="Z40" s="27">
        <f t="shared" si="2"/>
        <v>5671.407999999999</v>
      </c>
      <c r="AA40" s="47">
        <v>0</v>
      </c>
      <c r="AB40" s="47">
        <v>0</v>
      </c>
      <c r="AC40" s="11"/>
      <c r="AD40" s="50">
        <v>1000</v>
      </c>
      <c r="AE40" s="50">
        <v>778</v>
      </c>
      <c r="AF40" s="27">
        <v>0</v>
      </c>
      <c r="AG40" s="27">
        <v>0</v>
      </c>
      <c r="AH40" s="47">
        <v>0</v>
      </c>
      <c r="AI40" s="47">
        <v>0</v>
      </c>
      <c r="AJ40" s="50">
        <v>0</v>
      </c>
      <c r="AK40" s="50">
        <v>0</v>
      </c>
      <c r="AL40" s="50">
        <v>0</v>
      </c>
      <c r="AM40" s="50">
        <v>0</v>
      </c>
      <c r="AN40" s="27">
        <v>0</v>
      </c>
      <c r="AO40" s="27">
        <v>0</v>
      </c>
      <c r="AP40" s="50">
        <v>0</v>
      </c>
      <c r="AQ40" s="50">
        <v>0</v>
      </c>
      <c r="AR40" s="27">
        <f t="shared" si="3"/>
        <v>1000</v>
      </c>
      <c r="AS40" s="27">
        <f t="shared" si="4"/>
        <v>778</v>
      </c>
      <c r="AT40" s="30"/>
    </row>
    <row r="41" spans="1:46" s="17" customFormat="1" ht="18" customHeight="1">
      <c r="A41" s="9">
        <v>31</v>
      </c>
      <c r="B41" s="14" t="s">
        <v>38</v>
      </c>
      <c r="C41" s="27">
        <f t="shared" si="0"/>
        <v>157362.83959999998</v>
      </c>
      <c r="D41" s="27">
        <f t="shared" si="1"/>
        <v>67830.111</v>
      </c>
      <c r="E41" s="47">
        <v>53524.6</v>
      </c>
      <c r="F41" s="47">
        <v>21707.341</v>
      </c>
      <c r="G41" s="11">
        <v>0</v>
      </c>
      <c r="H41" s="11">
        <v>0</v>
      </c>
      <c r="I41" s="11">
        <v>11340.89</v>
      </c>
      <c r="J41" s="47">
        <v>0</v>
      </c>
      <c r="K41" s="47">
        <v>0</v>
      </c>
      <c r="L41" s="47">
        <v>13080.89</v>
      </c>
      <c r="M41" s="47">
        <v>5369.78</v>
      </c>
      <c r="N41" s="27">
        <v>0</v>
      </c>
      <c r="O41" s="27">
        <v>0</v>
      </c>
      <c r="P41" s="47">
        <v>0</v>
      </c>
      <c r="Q41" s="47">
        <v>0</v>
      </c>
      <c r="R41" s="28"/>
      <c r="S41" s="47">
        <v>86830</v>
      </c>
      <c r="T41" s="47">
        <v>40800</v>
      </c>
      <c r="U41" s="47">
        <v>1000</v>
      </c>
      <c r="V41" s="47">
        <v>493</v>
      </c>
      <c r="W41" s="50">
        <v>1770</v>
      </c>
      <c r="X41" s="50">
        <v>80</v>
      </c>
      <c r="Y41" s="27">
        <f t="shared" si="2"/>
        <v>156205.49</v>
      </c>
      <c r="Z41" s="27">
        <f t="shared" si="2"/>
        <v>68450.121</v>
      </c>
      <c r="AA41" s="47">
        <v>5857.3496</v>
      </c>
      <c r="AB41" s="47">
        <v>3400</v>
      </c>
      <c r="AC41" s="11"/>
      <c r="AD41" s="50">
        <v>300</v>
      </c>
      <c r="AE41" s="50">
        <v>290</v>
      </c>
      <c r="AF41" s="27">
        <v>0</v>
      </c>
      <c r="AG41" s="27">
        <v>0</v>
      </c>
      <c r="AH41" s="47">
        <v>0</v>
      </c>
      <c r="AI41" s="47">
        <v>0</v>
      </c>
      <c r="AJ41" s="50">
        <v>-2157.35</v>
      </c>
      <c r="AK41" s="50">
        <v>-780</v>
      </c>
      <c r="AL41" s="50">
        <v>-2842.65</v>
      </c>
      <c r="AM41" s="50">
        <v>-3530.01</v>
      </c>
      <c r="AN41" s="27">
        <v>0</v>
      </c>
      <c r="AO41" s="27">
        <v>0</v>
      </c>
      <c r="AP41" s="50">
        <v>0</v>
      </c>
      <c r="AQ41" s="50">
        <v>0</v>
      </c>
      <c r="AR41" s="27">
        <f t="shared" si="3"/>
        <v>1157.3495999999996</v>
      </c>
      <c r="AS41" s="27">
        <f t="shared" si="4"/>
        <v>-620.0100000000002</v>
      </c>
      <c r="AT41" s="30"/>
    </row>
    <row r="42" spans="1:46" s="17" customFormat="1" ht="18" customHeight="1">
      <c r="A42" s="9">
        <v>32</v>
      </c>
      <c r="B42" s="14" t="s">
        <v>39</v>
      </c>
      <c r="C42" s="27">
        <f t="shared" si="0"/>
        <v>6659.271</v>
      </c>
      <c r="D42" s="27">
        <f t="shared" si="1"/>
        <v>3332.579</v>
      </c>
      <c r="E42" s="48">
        <v>5646</v>
      </c>
      <c r="F42" s="48">
        <v>3072.579</v>
      </c>
      <c r="G42" s="11">
        <v>0</v>
      </c>
      <c r="H42" s="11">
        <v>0</v>
      </c>
      <c r="I42" s="11">
        <v>1013.271</v>
      </c>
      <c r="J42" s="47">
        <v>0</v>
      </c>
      <c r="K42" s="47">
        <v>0</v>
      </c>
      <c r="L42" s="48">
        <v>1013.271</v>
      </c>
      <c r="M42" s="48">
        <v>260</v>
      </c>
      <c r="N42" s="27">
        <v>0</v>
      </c>
      <c r="O42" s="27">
        <v>0</v>
      </c>
      <c r="P42" s="48">
        <v>0</v>
      </c>
      <c r="Q42" s="48">
        <v>0</v>
      </c>
      <c r="R42" s="28"/>
      <c r="S42" s="48">
        <v>0</v>
      </c>
      <c r="T42" s="48">
        <v>0</v>
      </c>
      <c r="U42" s="48">
        <v>0</v>
      </c>
      <c r="V42" s="48">
        <v>0</v>
      </c>
      <c r="W42" s="50">
        <v>0</v>
      </c>
      <c r="X42" s="50">
        <v>0</v>
      </c>
      <c r="Y42" s="27">
        <f t="shared" si="2"/>
        <v>6659.271</v>
      </c>
      <c r="Z42" s="27">
        <f t="shared" si="2"/>
        <v>3332.579</v>
      </c>
      <c r="AA42" s="47">
        <v>0</v>
      </c>
      <c r="AB42" s="47">
        <v>0</v>
      </c>
      <c r="AC42" s="11"/>
      <c r="AD42" s="50">
        <v>0</v>
      </c>
      <c r="AE42" s="50">
        <v>0</v>
      </c>
      <c r="AF42" s="27">
        <v>0</v>
      </c>
      <c r="AG42" s="27">
        <v>0</v>
      </c>
      <c r="AH42" s="47">
        <v>0</v>
      </c>
      <c r="AI42" s="47">
        <v>0</v>
      </c>
      <c r="AJ42" s="50">
        <v>0</v>
      </c>
      <c r="AK42" s="50">
        <v>0</v>
      </c>
      <c r="AL42" s="50">
        <v>0</v>
      </c>
      <c r="AM42" s="50">
        <v>0</v>
      </c>
      <c r="AN42" s="27">
        <v>0</v>
      </c>
      <c r="AO42" s="27">
        <v>0</v>
      </c>
      <c r="AP42" s="50">
        <v>0</v>
      </c>
      <c r="AQ42" s="50">
        <v>0</v>
      </c>
      <c r="AR42" s="27">
        <f t="shared" si="3"/>
        <v>0</v>
      </c>
      <c r="AS42" s="27">
        <f t="shared" si="4"/>
        <v>0</v>
      </c>
      <c r="AT42" s="30"/>
    </row>
    <row r="43" spans="1:46" s="17" customFormat="1" ht="18" customHeight="1">
      <c r="A43" s="9">
        <v>33</v>
      </c>
      <c r="B43" s="14" t="s">
        <v>40</v>
      </c>
      <c r="C43" s="27">
        <f t="shared" si="0"/>
        <v>38932.9352</v>
      </c>
      <c r="D43" s="27">
        <f>Z43+AS43-AQ43</f>
        <v>17408.973</v>
      </c>
      <c r="E43" s="48">
        <v>20388</v>
      </c>
      <c r="F43" s="48">
        <v>9575.486</v>
      </c>
      <c r="G43" s="11">
        <v>0</v>
      </c>
      <c r="H43" s="11">
        <v>0</v>
      </c>
      <c r="I43" s="11">
        <v>4767.1</v>
      </c>
      <c r="J43" s="47">
        <v>0</v>
      </c>
      <c r="K43" s="47">
        <v>0</v>
      </c>
      <c r="L43" s="48">
        <v>4767.1</v>
      </c>
      <c r="M43" s="48">
        <v>1309.987</v>
      </c>
      <c r="N43" s="27">
        <v>0</v>
      </c>
      <c r="O43" s="27">
        <v>0</v>
      </c>
      <c r="P43" s="48">
        <v>0</v>
      </c>
      <c r="Q43" s="48">
        <v>0</v>
      </c>
      <c r="R43" s="28"/>
      <c r="S43" s="48">
        <v>9852.5782</v>
      </c>
      <c r="T43" s="48">
        <v>4084</v>
      </c>
      <c r="U43" s="48">
        <v>900</v>
      </c>
      <c r="V43" s="48">
        <v>395</v>
      </c>
      <c r="W43" s="50">
        <v>40</v>
      </c>
      <c r="X43" s="50">
        <v>12.5</v>
      </c>
      <c r="Y43" s="27">
        <f t="shared" si="2"/>
        <v>35947.6782</v>
      </c>
      <c r="Z43" s="27">
        <f t="shared" si="2"/>
        <v>15376.973000000002</v>
      </c>
      <c r="AA43" s="47">
        <v>2085.257</v>
      </c>
      <c r="AB43" s="47">
        <v>2032</v>
      </c>
      <c r="AC43" s="11"/>
      <c r="AD43" s="50">
        <v>900</v>
      </c>
      <c r="AE43" s="50">
        <v>0</v>
      </c>
      <c r="AF43" s="27">
        <v>0</v>
      </c>
      <c r="AG43" s="27">
        <v>0</v>
      </c>
      <c r="AH43" s="47">
        <v>0</v>
      </c>
      <c r="AI43" s="47">
        <v>0</v>
      </c>
      <c r="AJ43" s="50">
        <v>0</v>
      </c>
      <c r="AK43" s="50">
        <v>0</v>
      </c>
      <c r="AL43" s="50">
        <v>0</v>
      </c>
      <c r="AM43" s="50">
        <v>0</v>
      </c>
      <c r="AN43" s="27">
        <v>0</v>
      </c>
      <c r="AO43" s="27">
        <v>0</v>
      </c>
      <c r="AP43" s="50">
        <v>0</v>
      </c>
      <c r="AQ43" s="50">
        <v>0</v>
      </c>
      <c r="AR43" s="27">
        <f t="shared" si="3"/>
        <v>2985.257</v>
      </c>
      <c r="AS43" s="27">
        <f t="shared" si="4"/>
        <v>2032</v>
      </c>
      <c r="AT43" s="30"/>
    </row>
    <row r="44" spans="1:46" s="17" customFormat="1" ht="18" customHeight="1">
      <c r="A44" s="9">
        <v>34</v>
      </c>
      <c r="B44" s="14" t="s">
        <v>41</v>
      </c>
      <c r="C44" s="27">
        <f t="shared" si="0"/>
        <v>4542.522</v>
      </c>
      <c r="D44" s="27">
        <f t="shared" si="1"/>
        <v>2141.826</v>
      </c>
      <c r="E44" s="48">
        <v>3801.921</v>
      </c>
      <c r="F44" s="48">
        <v>1811.676</v>
      </c>
      <c r="G44" s="11">
        <v>0</v>
      </c>
      <c r="H44" s="11">
        <v>0</v>
      </c>
      <c r="I44" s="11">
        <v>622.6</v>
      </c>
      <c r="J44" s="47">
        <v>0</v>
      </c>
      <c r="K44" s="47">
        <v>0</v>
      </c>
      <c r="L44" s="48">
        <v>622.6</v>
      </c>
      <c r="M44" s="48">
        <v>276.55</v>
      </c>
      <c r="N44" s="27">
        <v>0</v>
      </c>
      <c r="O44" s="27">
        <v>0</v>
      </c>
      <c r="P44" s="48">
        <v>0</v>
      </c>
      <c r="Q44" s="48">
        <v>0</v>
      </c>
      <c r="R44" s="28"/>
      <c r="S44" s="48">
        <v>0</v>
      </c>
      <c r="T44" s="48">
        <v>0</v>
      </c>
      <c r="U44" s="48">
        <v>100</v>
      </c>
      <c r="V44" s="48">
        <v>40</v>
      </c>
      <c r="W44" s="50">
        <v>18</v>
      </c>
      <c r="X44" s="50">
        <v>13.6</v>
      </c>
      <c r="Y44" s="27">
        <f t="shared" si="2"/>
        <v>4542.521</v>
      </c>
      <c r="Z44" s="27">
        <f t="shared" si="2"/>
        <v>2141.826</v>
      </c>
      <c r="AA44" s="47">
        <v>0</v>
      </c>
      <c r="AB44" s="47">
        <v>0</v>
      </c>
      <c r="AC44" s="11"/>
      <c r="AD44" s="50">
        <v>0.001</v>
      </c>
      <c r="AE44" s="50">
        <v>0</v>
      </c>
      <c r="AF44" s="27">
        <v>0</v>
      </c>
      <c r="AG44" s="27">
        <v>0</v>
      </c>
      <c r="AH44" s="47">
        <v>0</v>
      </c>
      <c r="AI44" s="47">
        <v>0</v>
      </c>
      <c r="AJ44" s="50">
        <v>0</v>
      </c>
      <c r="AK44" s="50">
        <v>0</v>
      </c>
      <c r="AL44" s="50">
        <v>0</v>
      </c>
      <c r="AM44" s="50">
        <v>0</v>
      </c>
      <c r="AN44" s="27">
        <v>0</v>
      </c>
      <c r="AO44" s="27">
        <v>0</v>
      </c>
      <c r="AP44" s="50">
        <v>0</v>
      </c>
      <c r="AQ44" s="50">
        <v>0</v>
      </c>
      <c r="AR44" s="27">
        <f t="shared" si="3"/>
        <v>0.001</v>
      </c>
      <c r="AS44" s="27">
        <f t="shared" si="4"/>
        <v>0</v>
      </c>
      <c r="AT44" s="30"/>
    </row>
    <row r="45" spans="1:46" s="17" customFormat="1" ht="18" customHeight="1">
      <c r="A45" s="9">
        <v>35</v>
      </c>
      <c r="B45" s="14" t="s">
        <v>42</v>
      </c>
      <c r="C45" s="27">
        <f t="shared" si="0"/>
        <v>6619.228</v>
      </c>
      <c r="D45" s="27">
        <f t="shared" si="1"/>
        <v>2753.517</v>
      </c>
      <c r="E45" s="47">
        <v>5304.467</v>
      </c>
      <c r="F45" s="47">
        <v>2349.067</v>
      </c>
      <c r="G45" s="11">
        <v>0</v>
      </c>
      <c r="H45" s="11">
        <v>0</v>
      </c>
      <c r="I45" s="11">
        <v>982</v>
      </c>
      <c r="J45" s="47">
        <v>0</v>
      </c>
      <c r="K45" s="47">
        <v>0</v>
      </c>
      <c r="L45" s="47">
        <v>982</v>
      </c>
      <c r="M45" s="47">
        <v>214.45</v>
      </c>
      <c r="N45" s="27">
        <v>0</v>
      </c>
      <c r="O45" s="27">
        <v>0</v>
      </c>
      <c r="P45" s="47">
        <v>0</v>
      </c>
      <c r="Q45" s="47">
        <v>0</v>
      </c>
      <c r="R45" s="28"/>
      <c r="S45" s="47">
        <v>0</v>
      </c>
      <c r="T45" s="47">
        <v>0</v>
      </c>
      <c r="U45" s="47">
        <v>200</v>
      </c>
      <c r="V45" s="47">
        <v>70</v>
      </c>
      <c r="W45" s="50">
        <v>10</v>
      </c>
      <c r="X45" s="50">
        <v>0</v>
      </c>
      <c r="Y45" s="27">
        <f t="shared" si="2"/>
        <v>6496.467</v>
      </c>
      <c r="Z45" s="27">
        <f t="shared" si="2"/>
        <v>2633.517</v>
      </c>
      <c r="AA45" s="47">
        <v>0</v>
      </c>
      <c r="AB45" s="47">
        <v>0</v>
      </c>
      <c r="AC45" s="11"/>
      <c r="AD45" s="50">
        <v>122.761</v>
      </c>
      <c r="AE45" s="50">
        <v>120</v>
      </c>
      <c r="AF45" s="27">
        <v>0</v>
      </c>
      <c r="AG45" s="27">
        <v>0</v>
      </c>
      <c r="AH45" s="47">
        <v>0</v>
      </c>
      <c r="AI45" s="47">
        <v>0</v>
      </c>
      <c r="AJ45" s="50">
        <v>0</v>
      </c>
      <c r="AK45" s="50">
        <v>0</v>
      </c>
      <c r="AL45" s="50">
        <v>0</v>
      </c>
      <c r="AM45" s="50">
        <v>0</v>
      </c>
      <c r="AN45" s="27">
        <v>0</v>
      </c>
      <c r="AO45" s="27">
        <v>0</v>
      </c>
      <c r="AP45" s="50">
        <v>0</v>
      </c>
      <c r="AQ45" s="50">
        <v>0</v>
      </c>
      <c r="AR45" s="27">
        <f t="shared" si="3"/>
        <v>122.761</v>
      </c>
      <c r="AS45" s="27">
        <f t="shared" si="4"/>
        <v>120</v>
      </c>
      <c r="AT45" s="30"/>
    </row>
    <row r="46" spans="1:46" s="17" customFormat="1" ht="18" customHeight="1">
      <c r="A46" s="9">
        <v>36</v>
      </c>
      <c r="B46" s="14" t="s">
        <v>43</v>
      </c>
      <c r="C46" s="27">
        <f t="shared" si="0"/>
        <v>10079.594000000001</v>
      </c>
      <c r="D46" s="27">
        <f t="shared" si="1"/>
        <v>2630.918</v>
      </c>
      <c r="E46" s="48">
        <v>5230.2</v>
      </c>
      <c r="F46" s="48">
        <v>2403.215</v>
      </c>
      <c r="G46" s="11">
        <v>0</v>
      </c>
      <c r="H46" s="11">
        <v>0</v>
      </c>
      <c r="I46" s="11">
        <v>932.93</v>
      </c>
      <c r="J46" s="47">
        <v>0</v>
      </c>
      <c r="K46" s="47">
        <v>0</v>
      </c>
      <c r="L46" s="48">
        <v>932.93</v>
      </c>
      <c r="M46" s="48">
        <v>243</v>
      </c>
      <c r="N46" s="27">
        <v>0</v>
      </c>
      <c r="O46" s="27">
        <v>0</v>
      </c>
      <c r="P46" s="48">
        <v>0</v>
      </c>
      <c r="Q46" s="48">
        <v>0</v>
      </c>
      <c r="R46" s="28"/>
      <c r="S46" s="48">
        <v>0</v>
      </c>
      <c r="T46" s="48">
        <v>0</v>
      </c>
      <c r="U46" s="48">
        <v>0</v>
      </c>
      <c r="V46" s="48">
        <v>0</v>
      </c>
      <c r="W46" s="50">
        <v>12</v>
      </c>
      <c r="X46" s="50">
        <v>12</v>
      </c>
      <c r="Y46" s="27">
        <f t="shared" si="2"/>
        <v>6175.13</v>
      </c>
      <c r="Z46" s="27">
        <f t="shared" si="2"/>
        <v>2658.215</v>
      </c>
      <c r="AA46" s="47">
        <v>1000</v>
      </c>
      <c r="AB46" s="47">
        <v>0</v>
      </c>
      <c r="AC46" s="11"/>
      <c r="AD46" s="50">
        <v>2904.464</v>
      </c>
      <c r="AE46" s="50">
        <v>0</v>
      </c>
      <c r="AF46" s="27">
        <v>0</v>
      </c>
      <c r="AG46" s="27">
        <v>0</v>
      </c>
      <c r="AH46" s="47">
        <v>0</v>
      </c>
      <c r="AI46" s="47">
        <v>0</v>
      </c>
      <c r="AJ46" s="50">
        <v>0</v>
      </c>
      <c r="AK46" s="50">
        <v>0</v>
      </c>
      <c r="AL46" s="50">
        <v>0</v>
      </c>
      <c r="AM46" s="50">
        <v>-27.297</v>
      </c>
      <c r="AN46" s="27">
        <v>0</v>
      </c>
      <c r="AO46" s="27">
        <v>0</v>
      </c>
      <c r="AP46" s="50">
        <v>0</v>
      </c>
      <c r="AQ46" s="50">
        <v>0</v>
      </c>
      <c r="AR46" s="27">
        <f t="shared" si="3"/>
        <v>3904.464</v>
      </c>
      <c r="AS46" s="27">
        <f t="shared" si="4"/>
        <v>-27.297</v>
      </c>
      <c r="AT46" s="30"/>
    </row>
    <row r="47" spans="1:46" s="17" customFormat="1" ht="18" customHeight="1">
      <c r="A47" s="9">
        <v>37</v>
      </c>
      <c r="B47" s="14" t="s">
        <v>44</v>
      </c>
      <c r="C47" s="27">
        <f t="shared" si="0"/>
        <v>393472.1384</v>
      </c>
      <c r="D47" s="27">
        <f t="shared" si="1"/>
        <v>26001.683</v>
      </c>
      <c r="E47" s="48">
        <v>38460</v>
      </c>
      <c r="F47" s="48">
        <v>14224.452</v>
      </c>
      <c r="G47" s="11">
        <v>0</v>
      </c>
      <c r="H47" s="11">
        <v>0</v>
      </c>
      <c r="I47" s="11">
        <v>17510</v>
      </c>
      <c r="J47" s="47">
        <v>0</v>
      </c>
      <c r="K47" s="47">
        <v>0</v>
      </c>
      <c r="L47" s="48">
        <v>17510</v>
      </c>
      <c r="M47" s="48">
        <v>1230.706</v>
      </c>
      <c r="N47" s="27">
        <v>0</v>
      </c>
      <c r="O47" s="27">
        <v>0</v>
      </c>
      <c r="P47" s="48">
        <v>0</v>
      </c>
      <c r="Q47" s="48">
        <v>0</v>
      </c>
      <c r="R47" s="28"/>
      <c r="S47" s="48">
        <v>114279.4544</v>
      </c>
      <c r="T47" s="48">
        <v>9600</v>
      </c>
      <c r="U47" s="48">
        <v>3500</v>
      </c>
      <c r="V47" s="48">
        <v>1020</v>
      </c>
      <c r="W47" s="50">
        <v>42200</v>
      </c>
      <c r="X47" s="50">
        <v>3</v>
      </c>
      <c r="Y47" s="27">
        <f t="shared" si="2"/>
        <v>215949.4544</v>
      </c>
      <c r="Z47" s="27">
        <f t="shared" si="2"/>
        <v>26078.158</v>
      </c>
      <c r="AA47" s="47">
        <v>149000</v>
      </c>
      <c r="AB47" s="47">
        <v>0</v>
      </c>
      <c r="AC47" s="11"/>
      <c r="AD47" s="50">
        <v>31522.684</v>
      </c>
      <c r="AE47" s="50">
        <v>0</v>
      </c>
      <c r="AF47" s="27">
        <v>0</v>
      </c>
      <c r="AG47" s="27">
        <v>0</v>
      </c>
      <c r="AH47" s="47">
        <v>0</v>
      </c>
      <c r="AI47" s="47">
        <v>0</v>
      </c>
      <c r="AJ47" s="50">
        <v>0</v>
      </c>
      <c r="AK47" s="50">
        <v>0</v>
      </c>
      <c r="AL47" s="50">
        <v>-3000</v>
      </c>
      <c r="AM47" s="50">
        <v>-76.475</v>
      </c>
      <c r="AN47" s="27">
        <v>0</v>
      </c>
      <c r="AO47" s="27">
        <v>0</v>
      </c>
      <c r="AP47" s="50">
        <v>0</v>
      </c>
      <c r="AQ47" s="50">
        <v>0</v>
      </c>
      <c r="AR47" s="27">
        <f t="shared" si="3"/>
        <v>177522.684</v>
      </c>
      <c r="AS47" s="27">
        <f t="shared" si="4"/>
        <v>-76.475</v>
      </c>
      <c r="AT47" s="30"/>
    </row>
    <row r="48" spans="1:46" s="17" customFormat="1" ht="18" customHeight="1">
      <c r="A48" s="9">
        <v>38</v>
      </c>
      <c r="B48" s="14" t="s">
        <v>45</v>
      </c>
      <c r="C48" s="27">
        <f t="shared" si="0"/>
        <v>8097.152</v>
      </c>
      <c r="D48" s="27">
        <f t="shared" si="1"/>
        <v>2691.4010000000003</v>
      </c>
      <c r="E48" s="48">
        <v>7771.1</v>
      </c>
      <c r="F48" s="48">
        <v>2614.001</v>
      </c>
      <c r="G48" s="11">
        <v>0</v>
      </c>
      <c r="H48" s="11">
        <v>0</v>
      </c>
      <c r="I48" s="11">
        <v>325.677</v>
      </c>
      <c r="J48" s="47">
        <v>0</v>
      </c>
      <c r="K48" s="47">
        <v>0</v>
      </c>
      <c r="L48" s="48">
        <v>325.677</v>
      </c>
      <c r="M48" s="48">
        <v>77.4</v>
      </c>
      <c r="N48" s="27">
        <v>0</v>
      </c>
      <c r="O48" s="27">
        <v>0</v>
      </c>
      <c r="P48" s="48">
        <v>0</v>
      </c>
      <c r="Q48" s="48">
        <v>0</v>
      </c>
      <c r="R48" s="28"/>
      <c r="S48" s="48">
        <v>0</v>
      </c>
      <c r="T48" s="48">
        <v>0</v>
      </c>
      <c r="U48" s="48">
        <v>0</v>
      </c>
      <c r="V48" s="48">
        <v>0</v>
      </c>
      <c r="W48" s="50">
        <v>0</v>
      </c>
      <c r="X48" s="50">
        <v>0</v>
      </c>
      <c r="Y48" s="27">
        <f t="shared" si="2"/>
        <v>8096.777</v>
      </c>
      <c r="Z48" s="27">
        <f t="shared" si="2"/>
        <v>2691.4010000000003</v>
      </c>
      <c r="AA48" s="47">
        <v>0</v>
      </c>
      <c r="AB48" s="47">
        <v>0</v>
      </c>
      <c r="AC48" s="11"/>
      <c r="AD48" s="50">
        <v>0.375</v>
      </c>
      <c r="AE48" s="50">
        <v>0</v>
      </c>
      <c r="AF48" s="27">
        <v>0</v>
      </c>
      <c r="AG48" s="27">
        <v>0</v>
      </c>
      <c r="AH48" s="47">
        <v>0</v>
      </c>
      <c r="AI48" s="47">
        <v>0</v>
      </c>
      <c r="AJ48" s="50">
        <v>0</v>
      </c>
      <c r="AK48" s="50">
        <v>0</v>
      </c>
      <c r="AL48" s="50">
        <v>0</v>
      </c>
      <c r="AM48" s="50">
        <v>0</v>
      </c>
      <c r="AN48" s="27">
        <v>0</v>
      </c>
      <c r="AO48" s="27">
        <v>0</v>
      </c>
      <c r="AP48" s="50">
        <v>0</v>
      </c>
      <c r="AQ48" s="50">
        <v>0</v>
      </c>
      <c r="AR48" s="27">
        <f t="shared" si="3"/>
        <v>0.375</v>
      </c>
      <c r="AS48" s="27">
        <f t="shared" si="4"/>
        <v>0</v>
      </c>
      <c r="AT48" s="30"/>
    </row>
    <row r="49" spans="1:46" s="17" customFormat="1" ht="18" customHeight="1">
      <c r="A49" s="9">
        <v>39</v>
      </c>
      <c r="B49" s="14" t="s">
        <v>46</v>
      </c>
      <c r="C49" s="27">
        <f t="shared" si="0"/>
        <v>13136.1</v>
      </c>
      <c r="D49" s="27">
        <f t="shared" si="1"/>
        <v>5218.8240000000005</v>
      </c>
      <c r="E49" s="47">
        <v>9962</v>
      </c>
      <c r="F49" s="47">
        <v>4348.1</v>
      </c>
      <c r="G49" s="11">
        <v>0</v>
      </c>
      <c r="H49" s="11">
        <v>0</v>
      </c>
      <c r="I49" s="11">
        <v>2456.2</v>
      </c>
      <c r="J49" s="47">
        <v>0</v>
      </c>
      <c r="K49" s="47">
        <v>0</v>
      </c>
      <c r="L49" s="47">
        <v>2456.2</v>
      </c>
      <c r="M49" s="47">
        <v>896.1</v>
      </c>
      <c r="N49" s="27">
        <v>0</v>
      </c>
      <c r="O49" s="27">
        <v>0</v>
      </c>
      <c r="P49" s="47">
        <v>0</v>
      </c>
      <c r="Q49" s="47">
        <v>0</v>
      </c>
      <c r="R49" s="28"/>
      <c r="S49" s="47">
        <v>0</v>
      </c>
      <c r="T49" s="47">
        <v>0</v>
      </c>
      <c r="U49" s="47">
        <v>300</v>
      </c>
      <c r="V49" s="47">
        <v>220</v>
      </c>
      <c r="W49" s="50">
        <v>43.4</v>
      </c>
      <c r="X49" s="50">
        <v>0</v>
      </c>
      <c r="Y49" s="27">
        <f t="shared" si="2"/>
        <v>12761.6</v>
      </c>
      <c r="Z49" s="27">
        <f t="shared" si="2"/>
        <v>5464.200000000001</v>
      </c>
      <c r="AA49" s="47">
        <v>0</v>
      </c>
      <c r="AB49" s="47">
        <v>0</v>
      </c>
      <c r="AC49" s="11"/>
      <c r="AD49" s="50">
        <v>374.5</v>
      </c>
      <c r="AE49" s="50">
        <v>0</v>
      </c>
      <c r="AF49" s="27">
        <v>0</v>
      </c>
      <c r="AG49" s="27">
        <v>0</v>
      </c>
      <c r="AH49" s="47">
        <v>0</v>
      </c>
      <c r="AI49" s="47">
        <v>0</v>
      </c>
      <c r="AJ49" s="50">
        <v>0</v>
      </c>
      <c r="AK49" s="50">
        <v>0</v>
      </c>
      <c r="AL49" s="50">
        <v>0</v>
      </c>
      <c r="AM49" s="50">
        <v>-245.376</v>
      </c>
      <c r="AN49" s="27">
        <v>0</v>
      </c>
      <c r="AO49" s="27">
        <v>0</v>
      </c>
      <c r="AP49" s="50">
        <v>0</v>
      </c>
      <c r="AQ49" s="50">
        <v>0</v>
      </c>
      <c r="AR49" s="27">
        <f t="shared" si="3"/>
        <v>374.5</v>
      </c>
      <c r="AS49" s="27">
        <f t="shared" si="4"/>
        <v>-245.376</v>
      </c>
      <c r="AT49" s="30"/>
    </row>
    <row r="50" spans="1:46" s="17" customFormat="1" ht="18" customHeight="1">
      <c r="A50" s="9">
        <v>40</v>
      </c>
      <c r="B50" s="14" t="s">
        <v>47</v>
      </c>
      <c r="C50" s="27">
        <f t="shared" si="0"/>
        <v>18994.7573</v>
      </c>
      <c r="D50" s="27">
        <f t="shared" si="1"/>
        <v>7965.539</v>
      </c>
      <c r="E50" s="48">
        <v>10446</v>
      </c>
      <c r="F50" s="48">
        <v>4999.539</v>
      </c>
      <c r="G50" s="11">
        <v>0</v>
      </c>
      <c r="H50" s="11">
        <v>0</v>
      </c>
      <c r="I50" s="11">
        <v>5233</v>
      </c>
      <c r="J50" s="47">
        <v>0</v>
      </c>
      <c r="K50" s="47">
        <v>0</v>
      </c>
      <c r="L50" s="48">
        <v>5472</v>
      </c>
      <c r="M50" s="48">
        <v>2516</v>
      </c>
      <c r="N50" s="27">
        <v>0</v>
      </c>
      <c r="O50" s="27">
        <v>0</v>
      </c>
      <c r="P50" s="48">
        <v>0</v>
      </c>
      <c r="Q50" s="48">
        <v>0</v>
      </c>
      <c r="R50" s="28"/>
      <c r="S50" s="48">
        <v>600</v>
      </c>
      <c r="T50" s="48">
        <v>150</v>
      </c>
      <c r="U50" s="48">
        <v>590</v>
      </c>
      <c r="V50" s="48">
        <v>300</v>
      </c>
      <c r="W50" s="50">
        <v>1862.3233</v>
      </c>
      <c r="X50" s="50">
        <v>0</v>
      </c>
      <c r="Y50" s="27">
        <f t="shared" si="2"/>
        <v>18970.3233</v>
      </c>
      <c r="Z50" s="27">
        <f t="shared" si="2"/>
        <v>7965.539</v>
      </c>
      <c r="AA50" s="47">
        <v>0</v>
      </c>
      <c r="AB50" s="47">
        <v>0</v>
      </c>
      <c r="AC50" s="11"/>
      <c r="AD50" s="50">
        <v>24.434</v>
      </c>
      <c r="AE50" s="50">
        <v>0</v>
      </c>
      <c r="AF50" s="27">
        <v>0</v>
      </c>
      <c r="AG50" s="27">
        <v>0</v>
      </c>
      <c r="AH50" s="47">
        <v>0</v>
      </c>
      <c r="AI50" s="47">
        <v>0</v>
      </c>
      <c r="AJ50" s="50">
        <v>0</v>
      </c>
      <c r="AK50" s="50">
        <v>0</v>
      </c>
      <c r="AL50" s="50">
        <v>0</v>
      </c>
      <c r="AM50" s="50">
        <v>0</v>
      </c>
      <c r="AN50" s="27">
        <v>0</v>
      </c>
      <c r="AO50" s="27">
        <v>0</v>
      </c>
      <c r="AP50" s="50">
        <v>0</v>
      </c>
      <c r="AQ50" s="50">
        <v>0</v>
      </c>
      <c r="AR50" s="27">
        <f t="shared" si="3"/>
        <v>24.434</v>
      </c>
      <c r="AS50" s="27">
        <f t="shared" si="4"/>
        <v>0</v>
      </c>
      <c r="AT50" s="30"/>
    </row>
    <row r="51" spans="1:46" s="17" customFormat="1" ht="18" customHeight="1">
      <c r="A51" s="9">
        <v>41</v>
      </c>
      <c r="B51" s="15" t="s">
        <v>48</v>
      </c>
      <c r="C51" s="27">
        <f t="shared" si="0"/>
        <v>6281.1338</v>
      </c>
      <c r="D51" s="27">
        <f t="shared" si="1"/>
        <v>737.7399999999998</v>
      </c>
      <c r="E51" s="48">
        <v>4580</v>
      </c>
      <c r="F51" s="48">
        <v>1965.2</v>
      </c>
      <c r="G51" s="11">
        <v>0</v>
      </c>
      <c r="H51" s="11">
        <v>0</v>
      </c>
      <c r="I51" s="11">
        <v>1473</v>
      </c>
      <c r="J51" s="47">
        <v>0</v>
      </c>
      <c r="K51" s="47">
        <v>0</v>
      </c>
      <c r="L51" s="48">
        <v>1473</v>
      </c>
      <c r="M51" s="48">
        <v>507</v>
      </c>
      <c r="N51" s="27">
        <v>0</v>
      </c>
      <c r="O51" s="27">
        <v>0</v>
      </c>
      <c r="P51" s="48">
        <v>0</v>
      </c>
      <c r="Q51" s="48">
        <v>0</v>
      </c>
      <c r="R51" s="28"/>
      <c r="S51" s="48">
        <v>0</v>
      </c>
      <c r="T51" s="48">
        <v>0</v>
      </c>
      <c r="U51" s="48">
        <v>132.7</v>
      </c>
      <c r="V51" s="48">
        <v>0</v>
      </c>
      <c r="W51" s="50">
        <v>19.976</v>
      </c>
      <c r="X51" s="50">
        <v>0</v>
      </c>
      <c r="Y51" s="27">
        <f t="shared" si="2"/>
        <v>6205.6759999999995</v>
      </c>
      <c r="Z51" s="27">
        <f t="shared" si="2"/>
        <v>2472.2</v>
      </c>
      <c r="AA51" s="47">
        <v>75.4578</v>
      </c>
      <c r="AB51" s="47">
        <v>0</v>
      </c>
      <c r="AC51" s="11"/>
      <c r="AD51" s="50">
        <v>0</v>
      </c>
      <c r="AE51" s="50">
        <v>0</v>
      </c>
      <c r="AF51" s="27">
        <v>0</v>
      </c>
      <c r="AG51" s="27">
        <v>0</v>
      </c>
      <c r="AH51" s="47">
        <v>0</v>
      </c>
      <c r="AI51" s="47">
        <v>0</v>
      </c>
      <c r="AJ51" s="50">
        <v>0</v>
      </c>
      <c r="AK51" s="50">
        <v>0</v>
      </c>
      <c r="AL51" s="50">
        <v>0</v>
      </c>
      <c r="AM51" s="50">
        <v>-1734.46</v>
      </c>
      <c r="AN51" s="27">
        <v>0</v>
      </c>
      <c r="AO51" s="27">
        <v>0</v>
      </c>
      <c r="AP51" s="50">
        <v>0</v>
      </c>
      <c r="AQ51" s="50">
        <v>0</v>
      </c>
      <c r="AR51" s="27">
        <f t="shared" si="3"/>
        <v>75.4578</v>
      </c>
      <c r="AS51" s="27">
        <f t="shared" si="4"/>
        <v>-1734.46</v>
      </c>
      <c r="AT51" s="30"/>
    </row>
    <row r="52" spans="1:46" s="17" customFormat="1" ht="18" customHeight="1">
      <c r="A52" s="9">
        <v>42</v>
      </c>
      <c r="B52" s="15" t="s">
        <v>49</v>
      </c>
      <c r="C52" s="27">
        <f t="shared" si="0"/>
        <v>16636.426199999998</v>
      </c>
      <c r="D52" s="27">
        <f t="shared" si="1"/>
        <v>6448.388</v>
      </c>
      <c r="E52" s="48">
        <v>11150</v>
      </c>
      <c r="F52" s="48">
        <v>5090.438</v>
      </c>
      <c r="G52" s="11">
        <v>0</v>
      </c>
      <c r="H52" s="11">
        <v>0</v>
      </c>
      <c r="I52" s="11">
        <v>2684.0112</v>
      </c>
      <c r="J52" s="47">
        <v>0</v>
      </c>
      <c r="K52" s="47">
        <v>0</v>
      </c>
      <c r="L52" s="48">
        <v>2684.0112</v>
      </c>
      <c r="M52" s="48">
        <v>912.95</v>
      </c>
      <c r="N52" s="27">
        <v>0</v>
      </c>
      <c r="O52" s="27">
        <v>0</v>
      </c>
      <c r="P52" s="48">
        <v>0</v>
      </c>
      <c r="Q52" s="48">
        <v>0</v>
      </c>
      <c r="R52" s="28"/>
      <c r="S52" s="48">
        <v>0</v>
      </c>
      <c r="T52" s="48">
        <v>0</v>
      </c>
      <c r="U52" s="48">
        <v>1500</v>
      </c>
      <c r="V52" s="48">
        <v>365</v>
      </c>
      <c r="W52" s="50">
        <v>153.7</v>
      </c>
      <c r="X52" s="50">
        <v>0</v>
      </c>
      <c r="Y52" s="27">
        <f t="shared" si="2"/>
        <v>15487.7112</v>
      </c>
      <c r="Z52" s="27">
        <f t="shared" si="2"/>
        <v>6368.388</v>
      </c>
      <c r="AA52" s="47">
        <v>0</v>
      </c>
      <c r="AB52" s="47">
        <v>0</v>
      </c>
      <c r="AC52" s="11"/>
      <c r="AD52" s="50">
        <v>1148.715</v>
      </c>
      <c r="AE52" s="50">
        <v>80</v>
      </c>
      <c r="AF52" s="27">
        <v>0</v>
      </c>
      <c r="AG52" s="27">
        <v>0</v>
      </c>
      <c r="AH52" s="47">
        <v>0</v>
      </c>
      <c r="AI52" s="47">
        <v>0</v>
      </c>
      <c r="AJ52" s="50">
        <v>0</v>
      </c>
      <c r="AK52" s="50">
        <v>0</v>
      </c>
      <c r="AL52" s="50">
        <v>0</v>
      </c>
      <c r="AM52" s="50">
        <v>0</v>
      </c>
      <c r="AN52" s="27">
        <v>0</v>
      </c>
      <c r="AO52" s="27">
        <v>0</v>
      </c>
      <c r="AP52" s="50">
        <v>0</v>
      </c>
      <c r="AQ52" s="50">
        <v>0</v>
      </c>
      <c r="AR52" s="27">
        <f t="shared" si="3"/>
        <v>1148.715</v>
      </c>
      <c r="AS52" s="27">
        <f t="shared" si="4"/>
        <v>80</v>
      </c>
      <c r="AT52" s="30"/>
    </row>
    <row r="53" spans="1:46" s="17" customFormat="1" ht="18" customHeight="1">
      <c r="A53" s="9">
        <v>43</v>
      </c>
      <c r="B53" s="15" t="s">
        <v>50</v>
      </c>
      <c r="C53" s="27">
        <f t="shared" si="0"/>
        <v>221013.4613</v>
      </c>
      <c r="D53" s="27">
        <f>Z53+AS53-AQ53</f>
        <v>84648.11</v>
      </c>
      <c r="E53" s="47">
        <v>67240.4</v>
      </c>
      <c r="F53" s="47">
        <v>25736.855</v>
      </c>
      <c r="G53" s="11">
        <v>0</v>
      </c>
      <c r="H53" s="11">
        <v>0</v>
      </c>
      <c r="I53" s="11">
        <v>33207</v>
      </c>
      <c r="J53" s="47">
        <v>0</v>
      </c>
      <c r="K53" s="47">
        <v>0</v>
      </c>
      <c r="L53" s="47">
        <v>32794.6</v>
      </c>
      <c r="M53" s="47">
        <v>17248.23</v>
      </c>
      <c r="N53" s="27">
        <v>0</v>
      </c>
      <c r="O53" s="27">
        <v>0</v>
      </c>
      <c r="P53" s="47">
        <v>0</v>
      </c>
      <c r="Q53" s="47">
        <v>0</v>
      </c>
      <c r="R53" s="28"/>
      <c r="S53" s="47">
        <v>109274</v>
      </c>
      <c r="T53" s="47">
        <v>40763.035</v>
      </c>
      <c r="U53" s="47">
        <v>815</v>
      </c>
      <c r="V53" s="47">
        <v>730</v>
      </c>
      <c r="W53" s="50">
        <v>10888</v>
      </c>
      <c r="X53" s="50">
        <v>169.25</v>
      </c>
      <c r="Y53" s="27">
        <f t="shared" si="2"/>
        <v>221012</v>
      </c>
      <c r="Z53" s="27">
        <f t="shared" si="2"/>
        <v>84647.37</v>
      </c>
      <c r="AA53" s="47">
        <v>2100</v>
      </c>
      <c r="AB53" s="47">
        <v>886.2</v>
      </c>
      <c r="AC53" s="11"/>
      <c r="AD53" s="50">
        <v>5710</v>
      </c>
      <c r="AE53" s="50">
        <v>2686</v>
      </c>
      <c r="AF53" s="27">
        <v>0</v>
      </c>
      <c r="AG53" s="27">
        <v>0</v>
      </c>
      <c r="AH53" s="47">
        <v>0</v>
      </c>
      <c r="AI53" s="47">
        <v>0</v>
      </c>
      <c r="AJ53" s="50">
        <v>-808.5387</v>
      </c>
      <c r="AK53" s="50">
        <v>0</v>
      </c>
      <c r="AL53" s="50">
        <v>-7000</v>
      </c>
      <c r="AM53" s="50">
        <v>-3571.46</v>
      </c>
      <c r="AN53" s="27">
        <v>0</v>
      </c>
      <c r="AO53" s="27">
        <v>0</v>
      </c>
      <c r="AP53" s="50">
        <v>0</v>
      </c>
      <c r="AQ53" s="50">
        <v>0</v>
      </c>
      <c r="AR53" s="27">
        <f t="shared" si="3"/>
        <v>1.4612999999999374</v>
      </c>
      <c r="AS53" s="27">
        <f t="shared" si="4"/>
        <v>0.7399999999997817</v>
      </c>
      <c r="AT53" s="30"/>
    </row>
    <row r="54" spans="1:46" s="17" customFormat="1" ht="18" customHeight="1">
      <c r="A54" s="9">
        <v>44</v>
      </c>
      <c r="B54" s="15" t="s">
        <v>51</v>
      </c>
      <c r="C54" s="27">
        <f>Y54+AR54-AP54</f>
        <v>123939.0956</v>
      </c>
      <c r="D54" s="27">
        <f t="shared" si="1"/>
        <v>54724.917</v>
      </c>
      <c r="E54" s="47">
        <v>17959.3</v>
      </c>
      <c r="F54" s="47">
        <v>6952.5</v>
      </c>
      <c r="G54" s="11">
        <v>0</v>
      </c>
      <c r="H54" s="11">
        <v>0</v>
      </c>
      <c r="I54" s="11">
        <v>35745</v>
      </c>
      <c r="J54" s="47">
        <v>0</v>
      </c>
      <c r="K54" s="47">
        <v>0</v>
      </c>
      <c r="L54" s="47">
        <v>34745</v>
      </c>
      <c r="M54" s="47">
        <v>2091.927</v>
      </c>
      <c r="N54" s="27">
        <v>0</v>
      </c>
      <c r="O54" s="27">
        <v>0</v>
      </c>
      <c r="P54" s="47">
        <v>0</v>
      </c>
      <c r="Q54" s="47">
        <v>0</v>
      </c>
      <c r="R54" s="28"/>
      <c r="S54" s="47">
        <v>12400</v>
      </c>
      <c r="T54" s="47">
        <v>7000</v>
      </c>
      <c r="U54" s="47">
        <v>2000</v>
      </c>
      <c r="V54" s="47">
        <v>500</v>
      </c>
      <c r="W54" s="50">
        <v>16100</v>
      </c>
      <c r="X54" s="50">
        <v>16003</v>
      </c>
      <c r="Y54" s="27">
        <f>W54+U54+S54+P54+N54+L54+J54+E54</f>
        <v>83204.3</v>
      </c>
      <c r="Z54" s="27">
        <f t="shared" si="2"/>
        <v>32547.427</v>
      </c>
      <c r="AA54" s="47">
        <v>29234.7956</v>
      </c>
      <c r="AB54" s="47">
        <v>10834</v>
      </c>
      <c r="AC54" s="11"/>
      <c r="AD54" s="50">
        <v>29500</v>
      </c>
      <c r="AE54" s="50">
        <v>27500</v>
      </c>
      <c r="AF54" s="27">
        <v>0</v>
      </c>
      <c r="AG54" s="27">
        <v>0</v>
      </c>
      <c r="AH54" s="47">
        <v>0</v>
      </c>
      <c r="AI54" s="47">
        <v>0</v>
      </c>
      <c r="AJ54" s="50">
        <v>0</v>
      </c>
      <c r="AK54" s="50">
        <v>0</v>
      </c>
      <c r="AL54" s="50">
        <v>-2000</v>
      </c>
      <c r="AM54" s="50">
        <v>-156.51</v>
      </c>
      <c r="AN54" s="27">
        <v>0</v>
      </c>
      <c r="AO54" s="27">
        <v>0</v>
      </c>
      <c r="AP54" s="50">
        <v>16000</v>
      </c>
      <c r="AQ54" s="50">
        <v>16000</v>
      </c>
      <c r="AR54" s="27">
        <f>+AA54+AF54+AJ54+AL54+AN54+AD54</f>
        <v>56734.7956</v>
      </c>
      <c r="AS54" s="27">
        <f>+AB54+AG54+AK54+AM54+AO54+AE54</f>
        <v>38177.49</v>
      </c>
      <c r="AT54" s="30"/>
    </row>
    <row r="55" spans="1:46" s="17" customFormat="1" ht="26.25" customHeight="1">
      <c r="A55" s="56" t="s">
        <v>52</v>
      </c>
      <c r="B55" s="56"/>
      <c r="C55" s="27">
        <f>SUM(C11:C54)</f>
        <v>2029460.1128000002</v>
      </c>
      <c r="D55" s="27">
        <f aca="true" t="shared" si="5" ref="D55:Q55">SUM(D11:D54)</f>
        <v>679978.2341</v>
      </c>
      <c r="E55" s="27">
        <f t="shared" si="5"/>
        <v>679926.4160000001</v>
      </c>
      <c r="F55" s="27">
        <f t="shared" si="5"/>
        <v>290154.4060000001</v>
      </c>
      <c r="G55" s="27">
        <v>530346.7</v>
      </c>
      <c r="H55" s="27">
        <v>507444.5</v>
      </c>
      <c r="I55" s="27"/>
      <c r="J55" s="27">
        <f t="shared" si="5"/>
        <v>0</v>
      </c>
      <c r="K55" s="27">
        <f t="shared" si="5"/>
        <v>0</v>
      </c>
      <c r="L55" s="27">
        <f t="shared" si="5"/>
        <v>277580.7077</v>
      </c>
      <c r="M55" s="27">
        <f t="shared" si="5"/>
        <v>91262.6041</v>
      </c>
      <c r="N55" s="27">
        <f t="shared" si="5"/>
        <v>0</v>
      </c>
      <c r="O55" s="27">
        <f t="shared" si="5"/>
        <v>0</v>
      </c>
      <c r="P55" s="27">
        <f t="shared" si="5"/>
        <v>31855</v>
      </c>
      <c r="Q55" s="27">
        <f t="shared" si="5"/>
        <v>15929.335</v>
      </c>
      <c r="R55" s="27"/>
      <c r="S55" s="27">
        <f>SUM(S11:S54)</f>
        <v>566054.0326</v>
      </c>
      <c r="T55" s="27">
        <f>SUM(T11:T54)</f>
        <v>208937.399</v>
      </c>
      <c r="U55" s="27">
        <f>SUM(U11:U54)</f>
        <v>45830.927899999995</v>
      </c>
      <c r="V55" s="27">
        <f>SUM(V11:V54)</f>
        <v>20717.65</v>
      </c>
      <c r="W55" s="27">
        <f>SUM(W11:W54)</f>
        <v>91673.70629999999</v>
      </c>
      <c r="X55" s="27">
        <f>SUM(X11:X54)</f>
        <v>17236.7</v>
      </c>
      <c r="Y55" s="27">
        <f>SUM(Y11:Y54)</f>
        <v>1692920.7904999997</v>
      </c>
      <c r="Z55" s="27">
        <f>SUM(Z11:Z54)</f>
        <v>644238.0941</v>
      </c>
      <c r="AA55" s="27">
        <f>SUM(AA11:AA54)</f>
        <v>265090.57399999996</v>
      </c>
      <c r="AB55" s="27">
        <f>SUM(AB11:AB54)</f>
        <v>33492.176999999996</v>
      </c>
      <c r="AC55" s="27">
        <f>SUM(AC11:AC54)</f>
        <v>0</v>
      </c>
      <c r="AD55" s="27">
        <f>SUM(AD11:AD54)</f>
        <v>100954.387</v>
      </c>
      <c r="AE55" s="27">
        <f>SUM(AE11:AE54)</f>
        <v>37319.5</v>
      </c>
      <c r="AF55" s="27">
        <f>SUM(AF11:AF54)</f>
        <v>0</v>
      </c>
      <c r="AG55" s="27">
        <f>SUM(AG11:AG54)</f>
        <v>0</v>
      </c>
      <c r="AH55" s="27">
        <f>SUM(AH11:AH54)</f>
        <v>0</v>
      </c>
      <c r="AI55" s="27">
        <f>SUM(AI11:AI54)</f>
        <v>0</v>
      </c>
      <c r="AJ55" s="27">
        <f>SUM(AJ11:AJ54)</f>
        <v>-4965.8887</v>
      </c>
      <c r="AK55" s="27">
        <f>SUM(AK11:AK54)</f>
        <v>-1800</v>
      </c>
      <c r="AL55" s="27">
        <f>SUM(AL11:AL54)</f>
        <v>-24785.949999999997</v>
      </c>
      <c r="AM55" s="27">
        <f>SUM(AM11:AM54)</f>
        <v>-16541.537</v>
      </c>
      <c r="AN55" s="27">
        <f>SUM(AN11:AN54)</f>
        <v>0</v>
      </c>
      <c r="AO55" s="27">
        <f>SUM(AO11:AO54)</f>
        <v>0</v>
      </c>
      <c r="AP55" s="27">
        <f>SUM(AP11:AP54)</f>
        <v>36737.5</v>
      </c>
      <c r="AQ55" s="27">
        <f>SUM(AQ11:AQ54)</f>
        <v>16730</v>
      </c>
      <c r="AR55" s="27">
        <f>SUM(AR11:AR54)</f>
        <v>373276.82230000006</v>
      </c>
      <c r="AS55" s="27">
        <f>SUM(AS11:AS54)</f>
        <v>52470.14</v>
      </c>
      <c r="AT55" s="30"/>
    </row>
    <row r="56" spans="3:42" s="17" customFormat="1" ht="16.5" customHeight="1">
      <c r="C56" s="30"/>
      <c r="D56" s="30"/>
      <c r="AP56" s="44"/>
    </row>
    <row r="57" spans="3:43" s="17" customFormat="1" ht="16.5" customHeight="1">
      <c r="C57" s="45"/>
      <c r="D57" s="45"/>
      <c r="E57" s="46"/>
      <c r="F57" s="46"/>
      <c r="G57" s="46"/>
      <c r="H57" s="46"/>
      <c r="I57" s="46"/>
      <c r="J57" s="46"/>
      <c r="Z57" s="30"/>
      <c r="AH57" s="30"/>
      <c r="AP57" s="44"/>
      <c r="AQ57" s="30"/>
    </row>
    <row r="58" spans="4:42" s="17" customFormat="1" ht="16.5" customHeight="1">
      <c r="D58" s="30"/>
      <c r="Y58" s="30"/>
      <c r="Z58" s="30"/>
      <c r="AH58" s="30"/>
      <c r="AP58" s="44"/>
    </row>
    <row r="59" spans="3:42" s="17" customFormat="1" ht="16.5" customHeight="1">
      <c r="C59" s="30"/>
      <c r="D59" s="30"/>
      <c r="AP59" s="44"/>
    </row>
    <row r="60" s="17" customFormat="1" ht="16.5" customHeight="1">
      <c r="AP60" s="44"/>
    </row>
    <row r="61" s="17" customFormat="1" ht="16.5" customHeight="1">
      <c r="AP61" s="44"/>
    </row>
    <row r="62" s="17" customFormat="1" ht="16.5" customHeight="1">
      <c r="AP62" s="44"/>
    </row>
    <row r="63" s="17" customFormat="1" ht="16.5" customHeight="1">
      <c r="AP63" s="44"/>
    </row>
    <row r="64" s="17" customFormat="1" ht="16.5" customHeight="1">
      <c r="AP64" s="44"/>
    </row>
    <row r="65" s="17" customFormat="1" ht="16.5" customHeight="1">
      <c r="AR65" s="44"/>
    </row>
    <row r="66" s="17" customFormat="1" ht="16.5" customHeight="1">
      <c r="AR66" s="44"/>
    </row>
    <row r="67" s="17" customFormat="1" ht="16.5" customHeight="1">
      <c r="AR67" s="44"/>
    </row>
    <row r="68" s="17" customFormat="1" ht="16.5" customHeight="1">
      <c r="AR68" s="44"/>
    </row>
    <row r="69" s="17" customFormat="1" ht="16.5" customHeight="1">
      <c r="AR69" s="44"/>
    </row>
    <row r="70" s="17" customFormat="1" ht="16.5" customHeight="1">
      <c r="AR70" s="44"/>
    </row>
    <row r="71" s="17" customFormat="1" ht="16.5" customHeight="1">
      <c r="AR71" s="44"/>
    </row>
    <row r="72" s="17" customFormat="1" ht="16.5" customHeight="1">
      <c r="AR72" s="44"/>
    </row>
    <row r="73" s="17" customFormat="1" ht="16.5" customHeight="1">
      <c r="AR73" s="44"/>
    </row>
    <row r="74" s="17" customFormat="1" ht="16.5" customHeight="1">
      <c r="AR74" s="44"/>
    </row>
    <row r="75" s="17" customFormat="1" ht="16.5" customHeight="1">
      <c r="AR75" s="44"/>
    </row>
    <row r="76" s="17" customFormat="1" ht="16.5" customHeight="1">
      <c r="AR76" s="44"/>
    </row>
    <row r="77" s="17" customFormat="1" ht="16.5" customHeight="1">
      <c r="AR77" s="44"/>
    </row>
    <row r="78" s="17" customFormat="1" ht="16.5" customHeight="1">
      <c r="AR78" s="44"/>
    </row>
    <row r="79" s="17" customFormat="1" ht="16.5" customHeight="1">
      <c r="AR79" s="44"/>
    </row>
    <row r="80" s="17" customFormat="1" ht="16.5" customHeight="1">
      <c r="AR80" s="44"/>
    </row>
    <row r="81" s="17" customFormat="1" ht="16.5" customHeight="1">
      <c r="AR81" s="44"/>
    </row>
    <row r="82" s="17" customFormat="1" ht="16.5" customHeight="1">
      <c r="AR82" s="44"/>
    </row>
    <row r="83" s="17" customFormat="1" ht="16.5" customHeight="1">
      <c r="AR83" s="44"/>
    </row>
    <row r="84" s="17" customFormat="1" ht="16.5" customHeight="1">
      <c r="AR84" s="44"/>
    </row>
    <row r="85" s="17" customFormat="1" ht="16.5" customHeight="1">
      <c r="AR85" s="44"/>
    </row>
    <row r="86" s="17" customFormat="1" ht="16.5" customHeight="1">
      <c r="AR86" s="44"/>
    </row>
    <row r="87" s="17" customFormat="1" ht="16.5" customHeight="1">
      <c r="AR87" s="44"/>
    </row>
    <row r="88" s="17" customFormat="1" ht="16.5" customHeight="1">
      <c r="AR88" s="44"/>
    </row>
    <row r="89" s="17" customFormat="1" ht="16.5" customHeight="1">
      <c r="AR89" s="44"/>
    </row>
    <row r="90" s="17" customFormat="1" ht="16.5" customHeight="1">
      <c r="AR90" s="44"/>
    </row>
    <row r="91" s="17" customFormat="1" ht="16.5" customHeight="1">
      <c r="AR91" s="44"/>
    </row>
    <row r="92" s="17" customFormat="1" ht="16.5" customHeight="1">
      <c r="AR92" s="44"/>
    </row>
    <row r="93" s="17" customFormat="1" ht="16.5" customHeight="1">
      <c r="AR93" s="44"/>
    </row>
    <row r="94" s="17" customFormat="1" ht="16.5" customHeight="1">
      <c r="AR94" s="44"/>
    </row>
    <row r="95" ht="16.5" customHeight="1">
      <c r="AR95" s="6"/>
    </row>
    <row r="96" ht="16.5" customHeight="1">
      <c r="AR96" s="6"/>
    </row>
    <row r="97" ht="16.5" customHeight="1">
      <c r="AR97" s="6"/>
    </row>
    <row r="98" ht="16.5" customHeight="1">
      <c r="AR98" s="6"/>
    </row>
    <row r="99" ht="16.5" customHeight="1">
      <c r="AR99" s="6"/>
    </row>
    <row r="100" ht="16.5" customHeight="1">
      <c r="AR100" s="6"/>
    </row>
    <row r="101" ht="16.5" customHeight="1">
      <c r="AR101" s="6"/>
    </row>
    <row r="102" ht="16.5" customHeight="1">
      <c r="AR102" s="6"/>
    </row>
    <row r="103" ht="16.5" customHeight="1">
      <c r="AR103" s="6"/>
    </row>
    <row r="104" ht="16.5" customHeight="1">
      <c r="AR104" s="6"/>
    </row>
    <row r="105" ht="16.5" customHeight="1">
      <c r="AR105" s="6"/>
    </row>
    <row r="106" ht="16.5" customHeight="1">
      <c r="AR106" s="6"/>
    </row>
    <row r="107" ht="16.5" customHeight="1">
      <c r="AR107" s="6"/>
    </row>
    <row r="108" ht="16.5" customHeight="1">
      <c r="AR108" s="6"/>
    </row>
    <row r="109" ht="16.5" customHeight="1">
      <c r="AR109" s="6"/>
    </row>
    <row r="110" ht="16.5" customHeight="1">
      <c r="AR110" s="6"/>
    </row>
    <row r="111" ht="16.5" customHeight="1">
      <c r="AR111" s="6"/>
    </row>
    <row r="112" ht="16.5" customHeight="1">
      <c r="AR112" s="6"/>
    </row>
    <row r="113" ht="16.5" customHeight="1">
      <c r="AR113" s="6"/>
    </row>
    <row r="114" ht="16.5" customHeight="1">
      <c r="AR114" s="6"/>
    </row>
    <row r="115" ht="16.5" customHeight="1">
      <c r="AR115" s="6"/>
    </row>
    <row r="116" ht="16.5" customHeight="1">
      <c r="AR116" s="6"/>
    </row>
    <row r="117" ht="16.5" customHeight="1">
      <c r="AR117" s="6"/>
    </row>
    <row r="118" ht="16.5" customHeight="1">
      <c r="AR118" s="6"/>
    </row>
    <row r="119" ht="16.5" customHeight="1">
      <c r="AR119" s="6"/>
    </row>
    <row r="120" ht="16.5" customHeight="1">
      <c r="AR120" s="6"/>
    </row>
    <row r="121" ht="16.5" customHeight="1">
      <c r="AR121" s="6"/>
    </row>
    <row r="122" ht="16.5" customHeight="1">
      <c r="AR122" s="6"/>
    </row>
    <row r="123" ht="16.5" customHeight="1">
      <c r="AR123" s="6"/>
    </row>
    <row r="124" ht="16.5" customHeight="1">
      <c r="AR124" s="6"/>
    </row>
    <row r="125" ht="16.5" customHeight="1">
      <c r="AR125" s="6"/>
    </row>
    <row r="126" ht="16.5" customHeight="1">
      <c r="AR126" s="6"/>
    </row>
    <row r="127" ht="16.5" customHeight="1">
      <c r="AR127" s="6"/>
    </row>
    <row r="128" ht="16.5" customHeight="1">
      <c r="AR128" s="6"/>
    </row>
    <row r="129" ht="16.5" customHeight="1">
      <c r="AR129" s="6"/>
    </row>
    <row r="130" ht="16.5" customHeight="1">
      <c r="AR130" s="6"/>
    </row>
    <row r="131" ht="16.5" customHeight="1">
      <c r="AR131" s="6"/>
    </row>
    <row r="132" ht="16.5" customHeight="1">
      <c r="AR132" s="6"/>
    </row>
    <row r="133" ht="16.5" customHeight="1">
      <c r="AR133" s="6"/>
    </row>
    <row r="134" ht="16.5" customHeight="1">
      <c r="AR134" s="6"/>
    </row>
    <row r="135" ht="16.5" customHeight="1">
      <c r="AR135" s="6"/>
    </row>
    <row r="136" ht="16.5" customHeight="1">
      <c r="AR136" s="6"/>
    </row>
    <row r="137" ht="16.5" customHeight="1">
      <c r="AR137" s="6"/>
    </row>
    <row r="138" ht="16.5" customHeight="1">
      <c r="AR138" s="6"/>
    </row>
    <row r="139" ht="16.5" customHeight="1">
      <c r="AR139" s="6"/>
    </row>
    <row r="140" ht="16.5" customHeight="1">
      <c r="AR140" s="6"/>
    </row>
    <row r="141" ht="16.5" customHeight="1">
      <c r="AR141" s="6"/>
    </row>
    <row r="142" ht="16.5" customHeight="1">
      <c r="AR142" s="6"/>
    </row>
    <row r="143" ht="16.5" customHeight="1">
      <c r="AR143" s="6"/>
    </row>
    <row r="144" ht="16.5" customHeight="1">
      <c r="AR144" s="6"/>
    </row>
    <row r="145" ht="16.5" customHeight="1">
      <c r="AR145" s="6"/>
    </row>
    <row r="146" ht="16.5" customHeight="1">
      <c r="AR146" s="6"/>
    </row>
    <row r="147" ht="16.5" customHeight="1">
      <c r="AR147" s="6"/>
    </row>
    <row r="148" ht="16.5" customHeight="1">
      <c r="AR148" s="6"/>
    </row>
    <row r="149" spans="1:44" s="34" customFormat="1" ht="22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6"/>
    </row>
    <row r="150" spans="1:43" s="34" customFormat="1" ht="24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</row>
    <row r="151" spans="1:43" s="34" customFormat="1" ht="13.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</row>
    <row r="152" spans="1:43" s="34" customFormat="1" ht="13.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</row>
    <row r="154" ht="45" customHeight="1"/>
  </sheetData>
  <sheetProtection/>
  <protectedRanges>
    <protectedRange sqref="AL11:AM54" name="Range3"/>
    <protectedRange sqref="AJ11:AK54" name="Range3_1"/>
    <protectedRange sqref="AP11:AQ54" name="Range3_2"/>
    <protectedRange sqref="AD20:AE54" name="Range3_3"/>
  </protectedRanges>
  <mergeCells count="36">
    <mergeCell ref="Y3:Z3"/>
    <mergeCell ref="S7:T8"/>
    <mergeCell ref="A1:Q1"/>
    <mergeCell ref="A2:Q2"/>
    <mergeCell ref="P3:Q3"/>
    <mergeCell ref="R7:R9"/>
    <mergeCell ref="U7:V8"/>
    <mergeCell ref="A4:A9"/>
    <mergeCell ref="B4:B9"/>
    <mergeCell ref="C4:D8"/>
    <mergeCell ref="E4:AG4"/>
    <mergeCell ref="AF7:AG8"/>
    <mergeCell ref="W7:X8"/>
    <mergeCell ref="L7:M8"/>
    <mergeCell ref="AA7:AB8"/>
    <mergeCell ref="AD7:AE8"/>
    <mergeCell ref="AR4:AS4"/>
    <mergeCell ref="E5:X5"/>
    <mergeCell ref="Y5:Z8"/>
    <mergeCell ref="AA5:AI5"/>
    <mergeCell ref="AJ5:AO5"/>
    <mergeCell ref="AP5:AQ8"/>
    <mergeCell ref="AR5:AS8"/>
    <mergeCell ref="E6:X6"/>
    <mergeCell ref="P7:Q8"/>
    <mergeCell ref="N7:O8"/>
    <mergeCell ref="AN8:AO8"/>
    <mergeCell ref="A55:B55"/>
    <mergeCell ref="AH7:AI8"/>
    <mergeCell ref="E8:F8"/>
    <mergeCell ref="J8:K8"/>
    <mergeCell ref="AL8:AM8"/>
    <mergeCell ref="AL6:AO7"/>
    <mergeCell ref="E7:K7"/>
    <mergeCell ref="AA6:AI6"/>
    <mergeCell ref="AJ6:AK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Finansruzan</cp:lastModifiedBy>
  <dcterms:created xsi:type="dcterms:W3CDTF">1996-10-14T23:33:28Z</dcterms:created>
  <dcterms:modified xsi:type="dcterms:W3CDTF">2015-07-03T06:50:06Z</dcterms:modified>
  <cp:category/>
  <cp:version/>
  <cp:contentType/>
  <cp:contentStatus/>
</cp:coreProperties>
</file>